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tion Char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0E3A5B"/>
      <sz val="10"/>
    </font>
    <font>
      <name val="Calibri"/>
      <b val="1"/>
      <color rgb="000E3A5B"/>
      <sz val="10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1A5680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F4A62A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9" fontId="3" fillId="5" borderId="1" applyAlignment="1" pivotButton="0" quotePrefix="0" xfId="0">
      <alignment horizontal="center" vertical="center" wrapText="1"/>
    </xf>
    <xf numFmtId="0" fontId="0" fillId="6" borderId="0" pivotButton="0" quotePrefix="0" xfId="0"/>
    <xf numFmtId="0" fontId="4" fillId="6" borderId="1" pivotButton="0" quotePrefix="0" xfId="0"/>
    <xf numFmtId="0" fontId="4" fillId="6" borderId="1" applyAlignment="1" pivotButton="0" quotePrefix="0" xfId="0">
      <alignment horizontal="center" vertical="center" wrapText="1"/>
    </xf>
    <xf numFmtId="9" fontId="4" fillId="6" borderId="1" pivotButton="0" quotePrefix="0" xfId="0"/>
    <xf numFmtId="0" fontId="5" fillId="3" borderId="0" pivotButton="0" quotePrefix="0" xfId="0"/>
    <xf numFmtId="0" fontId="0" fillId="3" borderId="0" pivotButton="0" quotePrefix="0" xfId="0"/>
    <xf numFmtId="9" fontId="4" fillId="5" borderId="1" applyAlignment="1" pivotButton="0" quotePrefix="0" xfId="0">
      <alignment horizontal="center" vertical="center" wrapText="1"/>
    </xf>
    <xf numFmtId="0" fontId="2" fillId="3" borderId="0" pivotButton="0" quotePrefix="0" xfId="0"/>
    <xf numFmtId="0" fontId="3" fillId="4" borderId="1" pivotButton="0" quotePrefix="0" xfId="0"/>
    <xf numFmtId="0" fontId="3" fillId="5" borderId="1" pivotButton="0" quotePrefix="0" xfId="0"/>
    <xf numFmtId="9" fontId="3" fillId="4" borderId="1" pivotButton="0" quotePrefix="0" xfId="0"/>
    <xf numFmtId="9" fontId="3" fillId="5" borderId="1" pivotButton="0" quotePrefix="0" xfId="0"/>
    <xf numFmtId="0" fontId="4" fillId="0" borderId="0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6A34A"/>
      </font>
      <fill>
        <patternFill patternType="solid">
          <fgColor rgb="00C6EFCE"/>
        </patternFill>
      </fill>
    </dxf>
    <dxf>
      <font>
        <b val="1"/>
        <color rgb="00DC262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Adherence % by Medication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'Dashboard'!B19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'Dashboard'!$A$20:$A$28</f>
            </numRef>
          </cat>
          <val>
            <numRef>
              <f>'Dashboard'!$B$20:$B$28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Medication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Adherence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Adherence Status Distribution</a:t>
            </a:r>
          </a:p>
        </rich>
      </tx>
    </title>
    <plotArea>
      <pieChart>
        <varyColors val="1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A62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'Dashboard'!$A$14:$A$16</f>
            </numRef>
          </cat>
          <val>
            <numRef>
              <f>'Dashboard'!$B$14:$B$16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11" customWidth="1" min="3" max="3"/>
    <col width="14" customWidth="1" min="4" max="4"/>
    <col width="20" customWidth="1" min="5" max="5"/>
    <col width="12" customWidth="1" min="6" max="6"/>
    <col width="12" customWidth="1" min="7" max="7"/>
    <col width="12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12" customWidth="1" min="16" max="16"/>
    <col width="12" customWidth="1" min="17" max="17"/>
    <col width="16" customWidth="1" min="18" max="18"/>
  </cols>
  <sheetData>
    <row r="1" ht="20" customHeight="1">
      <c r="A1" s="1" t="inlineStr">
        <is>
          <t>Daily Medication Chart</t>
        </is>
      </c>
    </row>
    <row r="2" ht="20" customHeight="1"/>
    <row r="3" ht="32" customHeight="1">
      <c r="A3" s="3" t="inlineStr">
        <is>
          <t>Med ID</t>
        </is>
      </c>
      <c r="B3" s="3" t="inlineStr">
        <is>
          <t>Medication Name</t>
        </is>
      </c>
      <c r="C3" s="3" t="inlineStr">
        <is>
          <t>Dosage</t>
        </is>
      </c>
      <c r="D3" s="3" t="inlineStr">
        <is>
          <t>Time of Day</t>
        </is>
      </c>
      <c r="E3" s="3" t="inlineStr">
        <is>
          <t>Prescribing Doctor</t>
        </is>
      </c>
      <c r="F3" s="3" t="inlineStr">
        <is>
          <t>Start Date</t>
        </is>
      </c>
      <c r="G3" s="3" t="inlineStr">
        <is>
          <t>Refill Date</t>
        </is>
      </c>
      <c r="H3" s="3" t="inlineStr">
        <is>
          <t>Pills Remaining</t>
        </is>
      </c>
      <c r="I3" s="3" t="inlineStr">
        <is>
          <t>Mon</t>
        </is>
      </c>
      <c r="J3" s="3" t="inlineStr">
        <is>
          <t>Tue</t>
        </is>
      </c>
      <c r="K3" s="3" t="inlineStr">
        <is>
          <t>Wed</t>
        </is>
      </c>
      <c r="L3" s="3" t="inlineStr">
        <is>
          <t>Thu</t>
        </is>
      </c>
      <c r="M3" s="3" t="inlineStr">
        <is>
          <t>Fri</t>
        </is>
      </c>
      <c r="N3" s="3" t="inlineStr">
        <is>
          <t>Sat</t>
        </is>
      </c>
      <c r="O3" s="3" t="inlineStr">
        <is>
          <t>Sun</t>
        </is>
      </c>
      <c r="P3" s="3" t="inlineStr">
        <is>
          <t>Doses Taken</t>
        </is>
      </c>
      <c r="Q3" s="3" t="inlineStr">
        <is>
          <t>Adherence %</t>
        </is>
      </c>
      <c r="R3" s="3" t="inlineStr">
        <is>
          <t>Status</t>
        </is>
      </c>
    </row>
    <row r="4">
      <c r="A4" s="4" t="inlineStr">
        <is>
          <t>MED-001</t>
        </is>
      </c>
      <c r="B4" s="4" t="inlineStr">
        <is>
          <t>Lisinopril 10mg</t>
        </is>
      </c>
      <c r="C4" s="4" t="inlineStr">
        <is>
          <t>1 tablet</t>
        </is>
      </c>
      <c r="D4" s="4" t="inlineStr">
        <is>
          <t>Morning</t>
        </is>
      </c>
      <c r="E4" s="4" t="inlineStr">
        <is>
          <t>Dr. James Carter</t>
        </is>
      </c>
      <c r="F4" s="5" t="inlineStr">
        <is>
          <t>01/05/2026</t>
        </is>
      </c>
      <c r="G4" s="5" t="inlineStr">
        <is>
          <t>08/10/2026</t>
        </is>
      </c>
      <c r="H4" s="6" t="n">
        <v>22</v>
      </c>
      <c r="I4" s="7" t="n">
        <v>1</v>
      </c>
      <c r="J4" s="7" t="n">
        <v>1</v>
      </c>
      <c r="K4" s="7" t="n">
        <v>1</v>
      </c>
      <c r="L4" s="7" t="n">
        <v>1</v>
      </c>
      <c r="M4" s="7" t="n">
        <v>1</v>
      </c>
      <c r="N4" s="7" t="n">
        <v>1</v>
      </c>
      <c r="O4" s="7" t="n">
        <v>1</v>
      </c>
      <c r="P4" s="8">
        <f>SUM(I4:O4)</f>
        <v/>
      </c>
      <c r="Q4" s="9">
        <f>IFERROR(P4/7,0)</f>
        <v/>
      </c>
      <c r="R4" s="8">
        <f>IF(Q4&gt;=0.9,"Excellent",IF(Q4&gt;=0.7,"Good","Needs Attention"))</f>
        <v/>
      </c>
    </row>
    <row r="5">
      <c r="A5" s="10" t="inlineStr">
        <is>
          <t>MED-002</t>
        </is>
      </c>
      <c r="B5" s="10" t="inlineStr">
        <is>
          <t>Metformin 500mg</t>
        </is>
      </c>
      <c r="C5" s="10" t="inlineStr">
        <is>
          <t>2 tablets</t>
        </is>
      </c>
      <c r="D5" s="10" t="inlineStr">
        <is>
          <t>Morning/Evening</t>
        </is>
      </c>
      <c r="E5" s="10" t="inlineStr">
        <is>
          <t>Dr. Emily Chen</t>
        </is>
      </c>
      <c r="F5" s="11" t="inlineStr">
        <is>
          <t>02/12/2026</t>
        </is>
      </c>
      <c r="G5" s="11" t="inlineStr">
        <is>
          <t>08/02/2026</t>
        </is>
      </c>
      <c r="H5" s="12" t="n">
        <v>15</v>
      </c>
      <c r="I5" s="7" t="n">
        <v>1</v>
      </c>
      <c r="J5" s="7" t="n">
        <v>1</v>
      </c>
      <c r="K5" s="7" t="n">
        <v>0</v>
      </c>
      <c r="L5" s="7" t="n">
        <v>1</v>
      </c>
      <c r="M5" s="7" t="n">
        <v>1</v>
      </c>
      <c r="N5" s="7" t="n">
        <v>1</v>
      </c>
      <c r="O5" s="7" t="n">
        <v>1</v>
      </c>
      <c r="P5" s="13">
        <f>SUM(I5:O5)</f>
        <v/>
      </c>
      <c r="Q5" s="14">
        <f>IFERROR(P5/7,0)</f>
        <v/>
      </c>
      <c r="R5" s="13">
        <f>IF(Q5&gt;=0.9,"Excellent",IF(Q5&gt;=0.7,"Good","Needs Attention"))</f>
        <v/>
      </c>
    </row>
    <row r="6">
      <c r="A6" s="4" t="inlineStr">
        <is>
          <t>MED-003</t>
        </is>
      </c>
      <c r="B6" s="4" t="inlineStr">
        <is>
          <t>Atorvastatin 20mg</t>
        </is>
      </c>
      <c r="C6" s="4" t="inlineStr">
        <is>
          <t>1 tablet</t>
        </is>
      </c>
      <c r="D6" s="4" t="inlineStr">
        <is>
          <t>Evening</t>
        </is>
      </c>
      <c r="E6" s="4" t="inlineStr">
        <is>
          <t>Dr. James Carter</t>
        </is>
      </c>
      <c r="F6" s="5" t="inlineStr">
        <is>
          <t>03/01/2026</t>
        </is>
      </c>
      <c r="G6" s="5" t="inlineStr">
        <is>
          <t>08/20/2026</t>
        </is>
      </c>
      <c r="H6" s="6" t="n">
        <v>30</v>
      </c>
      <c r="I6" s="7" t="n">
        <v>1</v>
      </c>
      <c r="J6" s="7" t="n">
        <v>1</v>
      </c>
      <c r="K6" s="7" t="n">
        <v>1</v>
      </c>
      <c r="L6" s="7" t="n">
        <v>1</v>
      </c>
      <c r="M6" s="7" t="n">
        <v>1</v>
      </c>
      <c r="N6" s="7" t="n">
        <v>0</v>
      </c>
      <c r="O6" s="7" t="n">
        <v>1</v>
      </c>
      <c r="P6" s="8">
        <f>SUM(I6:O6)</f>
        <v/>
      </c>
      <c r="Q6" s="9">
        <f>IFERROR(P6/7,0)</f>
        <v/>
      </c>
      <c r="R6" s="8">
        <f>IF(Q6&gt;=0.9,"Excellent",IF(Q6&gt;=0.7,"Good","Needs Attention"))</f>
        <v/>
      </c>
    </row>
    <row r="7">
      <c r="A7" s="10" t="inlineStr">
        <is>
          <t>MED-004</t>
        </is>
      </c>
      <c r="B7" s="10" t="inlineStr">
        <is>
          <t>Levothyroxine 75mcg</t>
        </is>
      </c>
      <c r="C7" s="10" t="inlineStr">
        <is>
          <t>1 tablet</t>
        </is>
      </c>
      <c r="D7" s="10" t="inlineStr">
        <is>
          <t>Morning</t>
        </is>
      </c>
      <c r="E7" s="10" t="inlineStr">
        <is>
          <t>Dr. Sarah Kim</t>
        </is>
      </c>
      <c r="F7" s="11" t="inlineStr">
        <is>
          <t>01/20/2026</t>
        </is>
      </c>
      <c r="G7" s="11" t="inlineStr">
        <is>
          <t>08/05/2026</t>
        </is>
      </c>
      <c r="H7" s="12" t="n">
        <v>10</v>
      </c>
      <c r="I7" s="7" t="n">
        <v>1</v>
      </c>
      <c r="J7" s="7" t="n">
        <v>1</v>
      </c>
      <c r="K7" s="7" t="n">
        <v>1</v>
      </c>
      <c r="L7" s="7" t="n">
        <v>1</v>
      </c>
      <c r="M7" s="7" t="n">
        <v>1</v>
      </c>
      <c r="N7" s="7" t="n">
        <v>1</v>
      </c>
      <c r="O7" s="7" t="n">
        <v>1</v>
      </c>
      <c r="P7" s="13">
        <f>SUM(I7:O7)</f>
        <v/>
      </c>
      <c r="Q7" s="14">
        <f>IFERROR(P7/7,0)</f>
        <v/>
      </c>
      <c r="R7" s="13">
        <f>IF(Q7&gt;=0.9,"Excellent",IF(Q7&gt;=0.7,"Good","Needs Attention"))</f>
        <v/>
      </c>
    </row>
    <row r="8">
      <c r="A8" s="4" t="inlineStr">
        <is>
          <t>MED-005</t>
        </is>
      </c>
      <c r="B8" s="4" t="inlineStr">
        <is>
          <t>Amlodipine 5mg</t>
        </is>
      </c>
      <c r="C8" s="4" t="inlineStr">
        <is>
          <t>1 tablet</t>
        </is>
      </c>
      <c r="D8" s="4" t="inlineStr">
        <is>
          <t>Morning</t>
        </is>
      </c>
      <c r="E8" s="4" t="inlineStr">
        <is>
          <t>Dr. Michael Reyes</t>
        </is>
      </c>
      <c r="F8" s="5" t="inlineStr">
        <is>
          <t>04/15/2026</t>
        </is>
      </c>
      <c r="G8" s="5" t="inlineStr">
        <is>
          <t>08/25/2026</t>
        </is>
      </c>
      <c r="H8" s="6" t="n">
        <v>18</v>
      </c>
      <c r="I8" s="7" t="n">
        <v>0</v>
      </c>
      <c r="J8" s="7" t="n">
        <v>1</v>
      </c>
      <c r="K8" s="7" t="n">
        <v>1</v>
      </c>
      <c r="L8" s="7" t="n">
        <v>1</v>
      </c>
      <c r="M8" s="7" t="n">
        <v>0</v>
      </c>
      <c r="N8" s="7" t="n">
        <v>1</v>
      </c>
      <c r="O8" s="7" t="n">
        <v>1</v>
      </c>
      <c r="P8" s="8">
        <f>SUM(I8:O8)</f>
        <v/>
      </c>
      <c r="Q8" s="9">
        <f>IFERROR(P8/7,0)</f>
        <v/>
      </c>
      <c r="R8" s="8">
        <f>IF(Q8&gt;=0.9,"Excellent",IF(Q8&gt;=0.7,"Good","Needs Attention"))</f>
        <v/>
      </c>
    </row>
    <row r="9">
      <c r="A9" s="10" t="inlineStr">
        <is>
          <t>MED-006</t>
        </is>
      </c>
      <c r="B9" s="10" t="inlineStr">
        <is>
          <t>Omeprazole 20mg</t>
        </is>
      </c>
      <c r="C9" s="10" t="inlineStr">
        <is>
          <t>1 capsule</t>
        </is>
      </c>
      <c r="D9" s="10" t="inlineStr">
        <is>
          <t>Morning</t>
        </is>
      </c>
      <c r="E9" s="10" t="inlineStr">
        <is>
          <t>Dr. Emily Chen</t>
        </is>
      </c>
      <c r="F9" s="11" t="inlineStr">
        <is>
          <t>02/28/2026</t>
        </is>
      </c>
      <c r="G9" s="11" t="inlineStr">
        <is>
          <t>07/30/2026</t>
        </is>
      </c>
      <c r="H9" s="12" t="n">
        <v>6</v>
      </c>
      <c r="I9" s="7" t="n">
        <v>1</v>
      </c>
      <c r="J9" s="7" t="n">
        <v>0</v>
      </c>
      <c r="K9" s="7" t="n">
        <v>1</v>
      </c>
      <c r="L9" s="7" t="n">
        <v>1</v>
      </c>
      <c r="M9" s="7" t="n">
        <v>1</v>
      </c>
      <c r="N9" s="7" t="n">
        <v>1</v>
      </c>
      <c r="O9" s="7" t="n">
        <v>0</v>
      </c>
      <c r="P9" s="13">
        <f>SUM(I9:O9)</f>
        <v/>
      </c>
      <c r="Q9" s="14">
        <f>IFERROR(P9/7,0)</f>
        <v/>
      </c>
      <c r="R9" s="13">
        <f>IF(Q9&gt;=0.9,"Excellent",IF(Q9&gt;=0.7,"Good","Needs Attention"))</f>
        <v/>
      </c>
    </row>
    <row r="10">
      <c r="A10" s="4" t="inlineStr">
        <is>
          <t>MED-007</t>
        </is>
      </c>
      <c r="B10" s="4" t="inlineStr">
        <is>
          <t>Albuterol Inhaler</t>
        </is>
      </c>
      <c r="C10" s="4" t="inlineStr">
        <is>
          <t>2 puffs</t>
        </is>
      </c>
      <c r="D10" s="4" t="inlineStr">
        <is>
          <t>As Needed</t>
        </is>
      </c>
      <c r="E10" s="4" t="inlineStr">
        <is>
          <t>Dr. David Nolan</t>
        </is>
      </c>
      <c r="F10" s="5" t="inlineStr">
        <is>
          <t>05/10/2026</t>
        </is>
      </c>
      <c r="G10" s="5" t="inlineStr">
        <is>
          <t>09/01/2026</t>
        </is>
      </c>
      <c r="H10" s="6" t="n">
        <v>45</v>
      </c>
      <c r="I10" s="7" t="n">
        <v>1</v>
      </c>
      <c r="J10" s="7" t="n">
        <v>1</v>
      </c>
      <c r="K10" s="7" t="n">
        <v>1</v>
      </c>
      <c r="L10" s="7" t="n">
        <v>1</v>
      </c>
      <c r="M10" s="7" t="n">
        <v>1</v>
      </c>
      <c r="N10" s="7" t="n">
        <v>1</v>
      </c>
      <c r="O10" s="7" t="n">
        <v>1</v>
      </c>
      <c r="P10" s="8">
        <f>SUM(I10:O10)</f>
        <v/>
      </c>
      <c r="Q10" s="9">
        <f>IFERROR(P10/7,0)</f>
        <v/>
      </c>
      <c r="R10" s="8">
        <f>IF(Q10&gt;=0.9,"Excellent",IF(Q10&gt;=0.7,"Good","Needs Attention"))</f>
        <v/>
      </c>
    </row>
    <row r="11">
      <c r="A11" s="10" t="inlineStr">
        <is>
          <t>MED-008</t>
        </is>
      </c>
      <c r="B11" s="10" t="inlineStr">
        <is>
          <t>Sertraline 50mg</t>
        </is>
      </c>
      <c r="C11" s="10" t="inlineStr">
        <is>
          <t>1 tablet</t>
        </is>
      </c>
      <c r="D11" s="10" t="inlineStr">
        <is>
          <t>Morning</t>
        </is>
      </c>
      <c r="E11" s="10" t="inlineStr">
        <is>
          <t>Dr. Sarah Kim</t>
        </is>
      </c>
      <c r="F11" s="11" t="inlineStr">
        <is>
          <t>06/01/2026</t>
        </is>
      </c>
      <c r="G11" s="11" t="inlineStr">
        <is>
          <t>08/28/2026</t>
        </is>
      </c>
      <c r="H11" s="12" t="n">
        <v>12</v>
      </c>
      <c r="I11" s="7" t="n">
        <v>1</v>
      </c>
      <c r="J11" s="7" t="n">
        <v>1</v>
      </c>
      <c r="K11" s="7" t="n">
        <v>1</v>
      </c>
      <c r="L11" s="7" t="n">
        <v>0</v>
      </c>
      <c r="M11" s="7" t="n">
        <v>1</v>
      </c>
      <c r="N11" s="7" t="n">
        <v>1</v>
      </c>
      <c r="O11" s="7" t="n">
        <v>1</v>
      </c>
      <c r="P11" s="13">
        <f>SUM(I11:O11)</f>
        <v/>
      </c>
      <c r="Q11" s="14">
        <f>IFERROR(P11/7,0)</f>
        <v/>
      </c>
      <c r="R11" s="13">
        <f>IF(Q11&gt;=0.9,"Excellent",IF(Q11&gt;=0.7,"Good","Needs Attention"))</f>
        <v/>
      </c>
    </row>
    <row r="12">
      <c r="A12" s="4" t="inlineStr">
        <is>
          <t>MED-009</t>
        </is>
      </c>
      <c r="B12" s="4" t="inlineStr">
        <is>
          <t>Ibuprofen 200mg</t>
        </is>
      </c>
      <c r="C12" s="4" t="inlineStr">
        <is>
          <t>1 tablet</t>
        </is>
      </c>
      <c r="D12" s="4" t="inlineStr">
        <is>
          <t>As Needed</t>
        </is>
      </c>
      <c r="E12" s="4" t="inlineStr">
        <is>
          <t>Dr. Michael Reyes</t>
        </is>
      </c>
      <c r="F12" s="5" t="inlineStr">
        <is>
          <t>06/20/2026</t>
        </is>
      </c>
      <c r="G12" s="5" t="inlineStr">
        <is>
          <t>07/25/2026</t>
        </is>
      </c>
      <c r="H12" s="6" t="n">
        <v>4</v>
      </c>
      <c r="I12" s="7" t="n">
        <v>0</v>
      </c>
      <c r="J12" s="7" t="n">
        <v>0</v>
      </c>
      <c r="K12" s="7" t="n">
        <v>1</v>
      </c>
      <c r="L12" s="7" t="n">
        <v>0</v>
      </c>
      <c r="M12" s="7" t="n">
        <v>1</v>
      </c>
      <c r="N12" s="7" t="n">
        <v>0</v>
      </c>
      <c r="O12" s="7" t="n">
        <v>0</v>
      </c>
      <c r="P12" s="8">
        <f>SUM(I12:O12)</f>
        <v/>
      </c>
      <c r="Q12" s="9">
        <f>IFERROR(P12/7,0)</f>
        <v/>
      </c>
      <c r="R12" s="8">
        <f>IF(Q12&gt;=0.9,"Excellent",IF(Q12&gt;=0.7,"Good","Needs Attention"))</f>
        <v/>
      </c>
    </row>
    <row r="13">
      <c r="A13" s="15" t="n"/>
      <c r="C13" s="16" t="n"/>
      <c r="D13" s="16" t="n"/>
      <c r="E13" s="16" t="n"/>
      <c r="F13" s="16" t="n"/>
      <c r="G13" s="16" t="n"/>
      <c r="H13" s="16" t="n"/>
      <c r="I13" s="17">
        <f>SUM(I4:I12)</f>
        <v/>
      </c>
      <c r="J13" s="17">
        <f>SUM(J4:J12)</f>
        <v/>
      </c>
      <c r="K13" s="17">
        <f>SUM(K4:K12)</f>
        <v/>
      </c>
      <c r="L13" s="17">
        <f>SUM(L4:L12)</f>
        <v/>
      </c>
      <c r="M13" s="17">
        <f>SUM(M4:M12)</f>
        <v/>
      </c>
      <c r="N13" s="17">
        <f>SUM(N4:N12)</f>
        <v/>
      </c>
      <c r="O13" s="17">
        <f>SUM(O4:O12)</f>
        <v/>
      </c>
      <c r="P13" s="16">
        <f>SUM(P4:P12)</f>
        <v/>
      </c>
      <c r="Q13" s="18">
        <f>IFERROR(AVERAGE(Q4:Q12),0)</f>
        <v/>
      </c>
      <c r="R13" s="16">
        <f>COUNTIF(R4:R12,"Needs Attention")&amp;" med(s) need attention"</f>
        <v/>
      </c>
    </row>
  </sheetData>
  <mergeCells count="3">
    <mergeCell ref="A1:R2"/>
    <mergeCell ref="A13:B13"/>
    <mergeCell ref="R13"/>
  </mergeCells>
  <conditionalFormatting sqref="I4:O12">
    <cfRule type="cellIs" priority="1" operator="equal" dxfId="0">
      <formula>1</formula>
    </cfRule>
    <cfRule type="cellIs" priority="2" operator="equal" dxfId="1">
      <formula>0</formula>
    </cfRule>
  </conditionalFormatting>
  <conditionalFormatting sqref="R4:R12">
    <cfRule type="expression" priority="3" dxfId="0" stopIfTrue="1">
      <formula>R4="Excellent"</formula>
    </cfRule>
    <cfRule type="expression" priority="4" dxfId="1" stopIfTrue="1">
      <formula>R4="Needs Attention"</formula>
    </cfRule>
  </conditionalFormatting>
  <conditionalFormatting sqref="H4:H12">
    <cfRule type="expression" priority="5" dxfId="1">
      <formula>H4&lt;10</formula>
    </cfRule>
  </conditionalFormatting>
  <dataValidations count="1">
    <dataValidation sqref="I4:O12" showErrorMessage="1" showInputMessage="1" allowBlank="1" errorTitle="Invalid entry" error="Enter 1 (taken) or 0 (missed)" type="list">
      <formula1>"1,0"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0" customHeight="1">
      <c r="A1" s="1" t="inlineStr">
        <is>
          <t>Medication Adherence Dashboard</t>
        </is>
      </c>
    </row>
    <row r="2" ht="20" customHeight="1"/>
    <row r="3"/>
    <row r="4">
      <c r="A4" s="19" t="inlineStr">
        <is>
          <t>Key Metrics</t>
        </is>
      </c>
    </row>
    <row r="5">
      <c r="A5" s="4" t="inlineStr">
        <is>
          <t>Total Medications</t>
        </is>
      </c>
      <c r="B5" s="8">
        <f>COUNTA('Medication Chart'!B4:B12)</f>
        <v/>
      </c>
    </row>
    <row r="6">
      <c r="A6" s="10" t="inlineStr">
        <is>
          <t>Average Adherence %</t>
        </is>
      </c>
      <c r="B6" s="21">
        <f>IFERROR(AVERAGE('Medication Chart'!Q4:Q12),0)</f>
        <v/>
      </c>
    </row>
    <row r="7">
      <c r="A7" s="4" t="inlineStr">
        <is>
          <t>Excellent Adherence Count</t>
        </is>
      </c>
      <c r="B7" s="8">
        <f>COUNTIF('Medication Chart'!R4:R12,"Excellent")</f>
        <v/>
      </c>
    </row>
    <row r="8">
      <c r="A8" s="10" t="inlineStr">
        <is>
          <t>Good Adherence Count</t>
        </is>
      </c>
      <c r="B8" s="13">
        <f>COUNTIF('Medication Chart'!R4:R12,"Good")</f>
        <v/>
      </c>
    </row>
    <row r="9">
      <c r="A9" s="4" t="inlineStr">
        <is>
          <t>Needs Attention Count</t>
        </is>
      </c>
      <c r="B9" s="8">
        <f>COUNTIF('Medication Chart'!R4:R12,"Needs Attention")</f>
        <v/>
      </c>
    </row>
    <row r="10">
      <c r="A10" s="10" t="inlineStr">
        <is>
          <t>Medications Low on Pills (&lt;10)</t>
        </is>
      </c>
      <c r="B10" s="13">
        <f>COUNTIF('Medication Chart'!H4:H12,"&lt;10")</f>
        <v/>
      </c>
    </row>
    <row r="11"/>
    <row r="12"/>
    <row r="13">
      <c r="A13" s="22" t="inlineStr">
        <is>
          <t>Status</t>
        </is>
      </c>
      <c r="B13" s="22" t="inlineStr">
        <is>
          <t>Count</t>
        </is>
      </c>
    </row>
    <row r="14">
      <c r="A14" s="23" t="inlineStr">
        <is>
          <t>Excellent</t>
        </is>
      </c>
      <c r="B14" s="5">
        <f>COUNTIF('Medication Chart'!R4:R12,"Excellent")</f>
        <v/>
      </c>
    </row>
    <row r="15">
      <c r="A15" s="24" t="inlineStr">
        <is>
          <t>Good</t>
        </is>
      </c>
      <c r="B15" s="11">
        <f>COUNTIF('Medication Chart'!R4:R12,"Good")</f>
        <v/>
      </c>
    </row>
    <row r="16">
      <c r="A16" s="23" t="inlineStr">
        <is>
          <t>Needs Attention</t>
        </is>
      </c>
      <c r="B16" s="5">
        <f>COUNTIF('Medication Chart'!R4:R12,"Needs Attention")</f>
        <v/>
      </c>
    </row>
    <row r="17"/>
    <row r="18"/>
    <row r="19">
      <c r="A19" s="22" t="inlineStr">
        <is>
          <t>Medication</t>
        </is>
      </c>
      <c r="B19" s="22" t="inlineStr">
        <is>
          <t>Adherence %</t>
        </is>
      </c>
    </row>
    <row r="20">
      <c r="A20" s="23">
        <f>'Medication Chart'!B4</f>
        <v/>
      </c>
      <c r="B20" s="25">
        <f>'Medication Chart'!Q4</f>
        <v/>
      </c>
    </row>
    <row r="21">
      <c r="A21" s="24">
        <f>'Medication Chart'!B5</f>
        <v/>
      </c>
      <c r="B21" s="26">
        <f>'Medication Chart'!Q5</f>
        <v/>
      </c>
    </row>
    <row r="22">
      <c r="A22" s="23">
        <f>'Medication Chart'!B6</f>
        <v/>
      </c>
      <c r="B22" s="25">
        <f>'Medication Chart'!Q6</f>
        <v/>
      </c>
    </row>
    <row r="23">
      <c r="A23" s="24">
        <f>'Medication Chart'!B7</f>
        <v/>
      </c>
      <c r="B23" s="26">
        <f>'Medication Chart'!Q7</f>
        <v/>
      </c>
    </row>
    <row r="24">
      <c r="A24" s="23">
        <f>'Medication Chart'!B8</f>
        <v/>
      </c>
      <c r="B24" s="25">
        <f>'Medication Chart'!Q8</f>
        <v/>
      </c>
    </row>
    <row r="25">
      <c r="A25" s="24">
        <f>'Medication Chart'!B9</f>
        <v/>
      </c>
      <c r="B25" s="26">
        <f>'Medication Chart'!Q9</f>
        <v/>
      </c>
    </row>
    <row r="26">
      <c r="A26" s="23">
        <f>'Medication Chart'!B10</f>
        <v/>
      </c>
      <c r="B26" s="25">
        <f>'Medication Chart'!Q10</f>
        <v/>
      </c>
    </row>
    <row r="27">
      <c r="A27" s="24">
        <f>'Medication Chart'!B11</f>
        <v/>
      </c>
      <c r="B27" s="26">
        <f>'Medication Chart'!Q11</f>
        <v/>
      </c>
    </row>
    <row r="28">
      <c r="A28" s="23">
        <f>'Medication Chart'!B12</f>
        <v/>
      </c>
      <c r="B28" s="25">
        <f>'Medication Chart'!Q12</f>
        <v/>
      </c>
    </row>
  </sheetData>
  <mergeCells count="2">
    <mergeCell ref="A1:H2"/>
    <mergeCell ref="A4:B4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How to Use This Workbook</t>
        </is>
      </c>
    </row>
    <row r="2"/>
    <row r="3"/>
    <row r="4">
      <c r="A4" s="19" t="inlineStr">
        <is>
          <t>Medication Chart</t>
        </is>
      </c>
    </row>
    <row r="5">
      <c r="A5" s="27" t="inlineStr">
        <is>
          <t>•</t>
        </is>
      </c>
      <c r="B5" s="28" t="inlineStr">
        <is>
          <t>Each row represents one medication being tracked for a patient.</t>
        </is>
      </c>
    </row>
    <row r="6">
      <c r="A6" s="27" t="inlineStr">
        <is>
          <t>•</t>
        </is>
      </c>
      <c r="B6" s="28" t="inlineStr">
        <is>
          <t>Enter medication name, dosage, time of day, prescribing doctor, start date, refill date, and pills remaining.</t>
        </is>
      </c>
    </row>
    <row r="7">
      <c r="A7" s="27" t="inlineStr">
        <is>
          <t>•</t>
        </is>
      </c>
      <c r="B7" s="28" t="inlineStr">
        <is>
          <t>Columns Mon-Sun are input cells (pale yellow): enter 1 if the dose was taken that day, or 0 if missed.</t>
        </is>
      </c>
    </row>
    <row r="8">
      <c r="A8" s="27" t="inlineStr">
        <is>
          <t>•</t>
        </is>
      </c>
      <c r="B8" s="28" t="inlineStr">
        <is>
          <t>Doses Taken, Adherence %, and Status update automatically using formulas.</t>
        </is>
      </c>
    </row>
    <row r="9">
      <c r="A9" s="27" t="inlineStr">
        <is>
          <t>•</t>
        </is>
      </c>
      <c r="B9" s="28" t="inlineStr">
        <is>
          <t>Status shows Excellent (90%+), Good (70-89%), or Needs Attention (below 70%).</t>
        </is>
      </c>
    </row>
    <row r="10">
      <c r="A10" s="27" t="inlineStr">
        <is>
          <t>•</t>
        </is>
      </c>
      <c r="B10" s="28" t="inlineStr">
        <is>
          <t>Rows with fewer than 10 pills remaining are highlighted in red as a refill reminder.</t>
        </is>
      </c>
    </row>
    <row r="11"/>
    <row r="12">
      <c r="A12" s="19" t="inlineStr">
        <is>
          <t>Dashboard</t>
        </is>
      </c>
    </row>
    <row r="13">
      <c r="A13" s="27" t="inlineStr">
        <is>
          <t>•</t>
        </is>
      </c>
      <c r="B13" s="28" t="inlineStr">
        <is>
          <t>Displays key adherence metrics calculated automatically from the Medication Chart sheet.</t>
        </is>
      </c>
    </row>
    <row r="14">
      <c r="A14" s="27" t="inlineStr">
        <is>
          <t>•</t>
        </is>
      </c>
      <c r="B14" s="28" t="inlineStr">
        <is>
          <t>The bar chart shows adherence percentage for each medication.</t>
        </is>
      </c>
    </row>
    <row r="15">
      <c r="A15" s="27" t="inlineStr">
        <is>
          <t>•</t>
        </is>
      </c>
      <c r="B15" s="28" t="inlineStr">
        <is>
          <t>The pie chart shows how many medications fall into each adherence status category.</t>
        </is>
      </c>
    </row>
    <row r="16">
      <c r="A16" s="27" t="inlineStr">
        <is>
          <t>•</t>
        </is>
      </c>
      <c r="B16" s="28" t="inlineStr">
        <is>
          <t>All values update automatically as you edit the Medication Chart sheet.</t>
        </is>
      </c>
    </row>
    <row r="17"/>
    <row r="18">
      <c r="A18" s="19" t="inlineStr">
        <is>
          <t>Instructions</t>
        </is>
      </c>
    </row>
    <row r="19">
      <c r="A19" s="27" t="inlineStr">
        <is>
          <t>•</t>
        </is>
      </c>
      <c r="B19" s="28" t="inlineStr">
        <is>
          <t>This sheet explains how to use each part of the workbook.</t>
        </is>
      </c>
    </row>
    <row r="20">
      <c r="A20" s="27" t="inlineStr">
        <is>
          <t>•</t>
        </is>
      </c>
      <c r="B20" s="28" t="inlineStr">
        <is>
          <t>No formulas or data entry are required on this sheet.</t>
        </is>
      </c>
    </row>
    <row r="21"/>
    <row r="22">
      <c r="A22" s="19" t="inlineStr">
        <is>
          <t>Tips</t>
        </is>
      </c>
    </row>
    <row r="23">
      <c r="A23" s="27" t="inlineStr">
        <is>
          <t>•</t>
        </is>
      </c>
      <c r="B23" s="28" t="inlineStr">
        <is>
          <t>Always keep the yellow input cells updated daily for accurate tracking.</t>
        </is>
      </c>
    </row>
    <row r="24">
      <c r="A24" s="27" t="inlineStr">
        <is>
          <t>•</t>
        </is>
      </c>
      <c r="B24" s="28" t="inlineStr">
        <is>
          <t>Use the dropdown in each daily cell to quickly enter 1 (taken) or 0 (missed).</t>
        </is>
      </c>
    </row>
    <row r="25">
      <c r="A25" s="27" t="inlineStr">
        <is>
          <t>•</t>
        </is>
      </c>
      <c r="B25" s="28" t="inlineStr">
        <is>
          <t>Consult your healthcare provider before making any changes to medication schedules.</t>
        </is>
      </c>
    </row>
  </sheetData>
  <mergeCells count="20">
    <mergeCell ref="A1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  <mergeCell ref="B19:D19"/>
    <mergeCell ref="B20:D20"/>
    <mergeCell ref="A22:D22"/>
    <mergeCell ref="B23:D23"/>
    <mergeCell ref="B24:D24"/>
    <mergeCell ref="B25:D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2026-07-21T15:26:04Z</dcterms:created>
  <dcterms:modified xmlns:dcterms="http://purl.org/dc/terms/" xmlns:xsi="http://www.w3.org/2001/XMLSchema-instance" xsi:type="dcterms:W3CDTF">2026-07-21T15:26:04Z</dcterms:modified>
</cp:coreProperties>
</file>