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Tracker" sheetId="1" state="visible" r:id="rId1"/>
    <sheet xmlns:r="http://schemas.openxmlformats.org/officeDocument/2006/relationships" name="Budget Summary" sheetId="2" state="visible" r:id="rId2"/>
    <sheet xmlns:r="http://schemas.openxmlformats.org/officeDocument/2006/relationships" name="Lookup Lists" sheetId="3" state="visible" r:id="rId3"/>
    <sheet xmlns:r="http://schemas.openxmlformats.org/officeDocument/2006/relationships" name="Instructions" sheetId="4" state="visible" r:id="rId4"/>
  </sheets>
  <definedNames/>
  <calcPr calcId="124519" fullCalcOnLoad="1"/>
</workbook>
</file>

<file path=xl/styles.xml><?xml version="1.0" encoding="utf-8"?>
<styleSheet xmlns="http://schemas.openxmlformats.org/spreadsheetml/2006/main">
  <numFmts count="3">
    <numFmt numFmtId="164" formatCode="MM/DD/YYYY"/>
    <numFmt numFmtId="165" formatCode="&quot;$&quot;#,##0.00"/>
    <numFmt numFmtId="166" formatCode="0.0%"/>
  </numFmts>
  <fonts count="6">
    <font>
      <name val="Calibri"/>
      <family val="2"/>
      <color theme="1"/>
      <sz val="11"/>
      <scheme val="minor"/>
    </font>
    <font>
      <name val="Calibri"/>
      <b val="1"/>
      <color rgb="00FFFFFF"/>
      <sz val="16"/>
    </font>
    <font>
      <name val="Calibri"/>
      <b val="1"/>
      <color rgb="00FFFFFF"/>
      <sz val="11"/>
    </font>
    <font>
      <name val="Calibri"/>
      <b val="1"/>
      <color rgb="000E3A5B"/>
      <sz val="11"/>
    </font>
    <font>
      <b val="1"/>
      <color rgb="000E3A5B"/>
    </font>
    <font>
      <b val="1"/>
      <color rgb="00FFFFFF"/>
    </font>
  </fonts>
  <fills count="8">
    <fill>
      <patternFill/>
    </fill>
    <fill>
      <patternFill patternType="gray125"/>
    </fill>
    <fill>
      <patternFill patternType="solid">
        <fgColor rgb="000E3A5B"/>
      </patternFill>
    </fill>
    <fill>
      <patternFill patternType="solid">
        <fgColor rgb="00EAF1F6"/>
      </patternFill>
    </fill>
    <fill>
      <patternFill patternType="solid">
        <fgColor rgb="00FFFFFF"/>
      </patternFill>
    </fill>
    <fill>
      <patternFill patternType="solid">
        <fgColor rgb="00F4A62A"/>
      </patternFill>
    </fill>
    <fill>
      <patternFill patternType="solid">
        <fgColor rgb="00FFFBEB"/>
      </patternFill>
    </fill>
    <fill>
      <patternFill patternType="solid">
        <fgColor rgb="001A5680"/>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27">
    <xf numFmtId="0" fontId="0" fillId="0" borderId="0" pivotButton="0" quotePrefix="0" xfId="0"/>
    <xf numFmtId="0" fontId="1" fillId="2" borderId="0" applyAlignment="1" pivotButton="0" quotePrefix="0" xfId="0">
      <alignment horizontal="center" vertical="center"/>
    </xf>
    <xf numFmtId="0" fontId="2" fillId="2" borderId="1" applyAlignment="1" pivotButton="0" quotePrefix="0" xfId="0">
      <alignment horizontal="center" vertical="center"/>
    </xf>
    <xf numFmtId="0" fontId="0" fillId="3" borderId="1" pivotButton="0" quotePrefix="0" xfId="0"/>
    <xf numFmtId="0" fontId="0" fillId="6" borderId="1" pivotButton="0" quotePrefix="0" xfId="0"/>
    <xf numFmtId="164" fontId="0" fillId="3" borderId="1" pivotButton="0" quotePrefix="0" xfId="0"/>
    <xf numFmtId="165" fontId="0" fillId="6" borderId="1" pivotButton="0" quotePrefix="0" xfId="0"/>
    <xf numFmtId="165" fontId="0" fillId="3" borderId="1" pivotButton="0" quotePrefix="0" xfId="0"/>
    <xf numFmtId="166" fontId="0" fillId="3" borderId="1" pivotButton="0" quotePrefix="0" xfId="0"/>
    <xf numFmtId="0" fontId="0" fillId="3" borderId="1" applyAlignment="1" pivotButton="0" quotePrefix="0" xfId="0">
      <alignment horizontal="left" vertical="center" wrapText="1"/>
    </xf>
    <xf numFmtId="0" fontId="0" fillId="4" borderId="1" pivotButton="0" quotePrefix="0" xfId="0"/>
    <xf numFmtId="164" fontId="0" fillId="4" borderId="1" pivotButton="0" quotePrefix="0" xfId="0"/>
    <xf numFmtId="165" fontId="0" fillId="4" borderId="1" pivotButton="0" quotePrefix="0" xfId="0"/>
    <xf numFmtId="166" fontId="0" fillId="4" borderId="1" pivotButton="0" quotePrefix="0" xfId="0"/>
    <xf numFmtId="0" fontId="0" fillId="4" borderId="1" applyAlignment="1" pivotButton="0" quotePrefix="0" xfId="0">
      <alignment horizontal="left" vertical="center" wrapText="1"/>
    </xf>
    <xf numFmtId="0" fontId="3" fillId="5" borderId="0" pivotButton="0" quotePrefix="0" xfId="0"/>
    <xf numFmtId="0" fontId="0" fillId="5" borderId="1" pivotButton="0" quotePrefix="0" xfId="0"/>
    <xf numFmtId="165" fontId="3" fillId="5" borderId="1" pivotButton="0" quotePrefix="0" xfId="0"/>
    <xf numFmtId="166" fontId="3" fillId="5" borderId="1" pivotButton="0" quotePrefix="0" xfId="0"/>
    <xf numFmtId="0" fontId="3" fillId="5" borderId="1" pivotButton="0" quotePrefix="0" xfId="0"/>
    <xf numFmtId="0" fontId="2" fillId="7" borderId="0" applyAlignment="1" pivotButton="0" quotePrefix="0" xfId="0">
      <alignment horizontal="center" vertical="center"/>
    </xf>
    <xf numFmtId="0" fontId="4" fillId="3" borderId="1" pivotButton="0" quotePrefix="0" xfId="0"/>
    <xf numFmtId="0" fontId="4" fillId="4" borderId="1" pivotButton="0" quotePrefix="0" xfId="0"/>
    <xf numFmtId="1" fontId="0" fillId="3" borderId="1" pivotButton="0" quotePrefix="0" xfId="0"/>
    <xf numFmtId="1" fontId="0" fillId="4" borderId="1" pivotButton="0" quotePrefix="0" xfId="0"/>
    <xf numFmtId="0" fontId="0" fillId="0" borderId="1" pivotButton="0" quotePrefix="0" xfId="0"/>
    <xf numFmtId="0" fontId="5" fillId="7" borderId="1" applyAlignment="1" pivotButton="0" quotePrefix="0" xfId="0">
      <alignment horizontal="left" vertical="center" wrapText="1"/>
    </xf>
  </cellXfs>
  <cellStyles count="1">
    <cellStyle name="Normal" xfId="0" builtinId="0" hidden="0"/>
  </cellStyles>
  <dxfs count="2">
    <dxf>
      <font>
        <b val="1"/>
        <color rgb="00DC2626"/>
      </font>
      <fill>
        <patternFill patternType="solid">
          <fgColor rgb="00FDE8E8"/>
        </patternFill>
      </fill>
    </dxf>
    <dxf>
      <font>
        <b val="1"/>
        <color rgb="0016A34A"/>
      </font>
      <fill>
        <patternFill patternType="solid">
          <fgColor rgb="00E7F7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Planned Budget vs. Actual Spend by Category</a:t>
            </a:r>
          </a:p>
        </rich>
      </tx>
    </title>
    <plotArea>
      <barChart>
        <barDir val="col"/>
        <grouping val="clustered"/>
        <ser>
          <idx val="0"/>
          <order val="0"/>
          <tx>
            <strRef>
              <f>'Budget Summary'!E4</f>
            </strRef>
          </tx>
          <spPr>
            <a:solidFill xmlns:a="http://schemas.openxmlformats.org/drawingml/2006/main">
              <a:srgbClr val="0E3A5B"/>
            </a:solidFill>
            <a:ln xmlns:a="http://schemas.openxmlformats.org/drawingml/2006/main">
              <a:prstDash val="solid"/>
            </a:ln>
          </spPr>
          <cat>
            <numRef>
              <f>'Budget Summary'!$D$5:$D$14</f>
            </numRef>
          </cat>
          <val>
            <numRef>
              <f>'Budget Summary'!$E$5:$E$14</f>
            </numRef>
          </val>
        </ser>
        <ser>
          <idx val="1"/>
          <order val="1"/>
          <tx>
            <strRef>
              <f>'Budget Summary'!F4</f>
            </strRef>
          </tx>
          <spPr>
            <a:solidFill xmlns:a="http://schemas.openxmlformats.org/drawingml/2006/main">
              <a:srgbClr val="F4A62A"/>
            </a:solidFill>
            <a:ln xmlns:a="http://schemas.openxmlformats.org/drawingml/2006/main">
              <a:prstDash val="solid"/>
            </a:ln>
          </spPr>
          <cat>
            <numRef>
              <f>'Budget Summary'!$D$5:$D$14</f>
            </numRef>
          </cat>
          <val>
            <numRef>
              <f>'Budget Summary'!$F$5:$F$14</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Category</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Amount ($)</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Share of Total Actual Spend by Category</a:t>
            </a:r>
          </a:p>
        </rich>
      </tx>
    </title>
    <plotArea>
      <pieChart>
        <varyColors val="1"/>
        <ser>
          <idx val="0"/>
          <order val="0"/>
          <tx>
            <strRef>
              <f>'Budget Summary'!F4</f>
            </strRef>
          </tx>
          <spPr>
            <a:ln xmlns:a="http://schemas.openxmlformats.org/drawingml/2006/main">
              <a:prstDash val="solid"/>
            </a:ln>
          </spPr>
          <cat>
            <numRef>
              <f>'Budget Summary'!$D$5:$D$14</f>
            </numRef>
          </cat>
          <val>
            <numRef>
              <f>'Budget Summary'!$F$5:$F$14</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3</col>
      <colOff>0</colOff>
      <row>17</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13</col>
      <colOff>0</colOff>
      <row>17</row>
      <rowOff>0</rowOff>
    </from>
    <ext cx="432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N13"/>
  <sheetViews>
    <sheetView showGridLines="0" workbookViewId="0">
      <pane ySplit="2" topLeftCell="A3" activePane="bottomLeft" state="frozen"/>
      <selection pane="bottomLeft" activeCell="A1" sqref="A1"/>
    </sheetView>
  </sheetViews>
  <sheetFormatPr baseColWidth="8" defaultRowHeight="15"/>
  <cols>
    <col width="14" customWidth="1" min="1" max="1"/>
    <col width="16" customWidth="1" min="2" max="2"/>
    <col width="20" customWidth="1" min="3" max="3"/>
    <col width="18" customWidth="1" min="4" max="4"/>
    <col width="22" customWidth="1" min="5" max="5"/>
    <col width="15" customWidth="1" min="6" max="6"/>
    <col width="13" customWidth="1" min="7" max="7"/>
    <col width="13" customWidth="1" min="8" max="8"/>
    <col width="15" customWidth="1" min="9" max="9"/>
    <col width="14" customWidth="1" min="10" max="10"/>
    <col width="13" customWidth="1" min="11" max="11"/>
    <col width="12" customWidth="1" min="12" max="12"/>
    <col width="15" customWidth="1" min="13" max="13"/>
    <col width="26" customWidth="1" min="14" max="14"/>
  </cols>
  <sheetData>
    <row r="1" ht="28" customHeight="1">
      <c r="A1" s="1" t="inlineStr">
        <is>
          <t>Facilities Management Budget Excel Template — Budget Tracker</t>
        </is>
      </c>
    </row>
    <row r="2">
      <c r="A2" s="2" t="inlineStr">
        <is>
          <t>Budget Line ID</t>
        </is>
      </c>
      <c r="B2" s="2" t="inlineStr">
        <is>
          <t>Category</t>
        </is>
      </c>
      <c r="C2" s="2" t="inlineStr">
        <is>
          <t>Subcategory</t>
        </is>
      </c>
      <c r="D2" s="2" t="inlineStr">
        <is>
          <t>Department / Site</t>
        </is>
      </c>
      <c r="E2" s="2" t="inlineStr">
        <is>
          <t>Vendor</t>
        </is>
      </c>
      <c r="F2" s="2" t="inlineStr">
        <is>
          <t>Invoice Number</t>
        </is>
      </c>
      <c r="G2" s="2" t="inlineStr">
        <is>
          <t>Budget Month</t>
        </is>
      </c>
      <c r="H2" s="2" t="inlineStr">
        <is>
          <t>Expense Date</t>
        </is>
      </c>
      <c r="I2" s="2" t="inlineStr">
        <is>
          <t>Planned Budget</t>
        </is>
      </c>
      <c r="J2" s="2" t="inlineStr">
        <is>
          <t>Actual Spend</t>
        </is>
      </c>
      <c r="K2" s="2" t="inlineStr">
        <is>
          <t>Variance</t>
        </is>
      </c>
      <c r="L2" s="2" t="inlineStr">
        <is>
          <t>Variance %</t>
        </is>
      </c>
      <c r="M2" s="2" t="inlineStr">
        <is>
          <t>Payment Status</t>
        </is>
      </c>
      <c r="N2" s="2" t="inlineStr">
        <is>
          <t>Notes</t>
        </is>
      </c>
    </row>
    <row r="3">
      <c r="A3" s="3" t="inlineStr">
        <is>
          <t>FM-001</t>
        </is>
      </c>
      <c r="B3" s="3" t="inlineStr">
        <is>
          <t>HVAC</t>
        </is>
      </c>
      <c r="C3" s="3" t="inlineStr">
        <is>
          <t>Preventive Maintenance</t>
        </is>
      </c>
      <c r="D3" s="3" t="inlineStr">
        <is>
          <t>Dallas</t>
        </is>
      </c>
      <c r="E3" s="4" t="inlineStr">
        <is>
          <t>CoolAir Services</t>
        </is>
      </c>
      <c r="F3" s="4" t="inlineStr">
        <is>
          <t>INV-30021</t>
        </is>
      </c>
      <c r="G3" s="3" t="inlineStr">
        <is>
          <t>January</t>
        </is>
      </c>
      <c r="H3" s="5" t="inlineStr">
        <is>
          <t>01/12/2026</t>
        </is>
      </c>
      <c r="I3" s="6" t="n">
        <v>4200</v>
      </c>
      <c r="J3" s="6" t="n">
        <v>3950</v>
      </c>
      <c r="K3" s="7">
        <f>I3-J3</f>
        <v/>
      </c>
      <c r="L3" s="8">
        <f>IFERROR(K3/I3,0)</f>
        <v/>
      </c>
      <c r="M3" s="3">
        <f>IF(J3=0,"Not Paid",IF(J3&lt;=I3,"Under Budget","Over Budget"))</f>
        <v/>
      </c>
      <c r="N3" s="9" t="inlineStr">
        <is>
          <t>On schedule</t>
        </is>
      </c>
    </row>
    <row r="4">
      <c r="A4" s="10" t="inlineStr">
        <is>
          <t>FM-002</t>
        </is>
      </c>
      <c r="B4" s="10" t="inlineStr">
        <is>
          <t>Janitorial</t>
        </is>
      </c>
      <c r="C4" s="10" t="inlineStr">
        <is>
          <t>Contract Cleaning</t>
        </is>
      </c>
      <c r="D4" s="10" t="inlineStr">
        <is>
          <t>Chicago</t>
        </is>
      </c>
      <c r="E4" s="4" t="inlineStr">
        <is>
          <t>Sparkle Clean Co.</t>
        </is>
      </c>
      <c r="F4" s="4" t="inlineStr">
        <is>
          <t>INV-30055</t>
        </is>
      </c>
      <c r="G4" s="10" t="inlineStr">
        <is>
          <t>January</t>
        </is>
      </c>
      <c r="H4" s="11" t="inlineStr">
        <is>
          <t>01/18/2026</t>
        </is>
      </c>
      <c r="I4" s="6" t="n">
        <v>2800</v>
      </c>
      <c r="J4" s="6" t="n">
        <v>2950</v>
      </c>
      <c r="K4" s="12">
        <f>I4-J4</f>
        <v/>
      </c>
      <c r="L4" s="13">
        <f>IFERROR(K4/I4,0)</f>
        <v/>
      </c>
      <c r="M4" s="10">
        <f>IF(J4=0,"Not Paid",IF(J4&lt;=I4,"Under Budget","Over Budget"))</f>
        <v/>
      </c>
      <c r="N4" s="14" t="inlineStr">
        <is>
          <t>Slight overage - extra staff hours</t>
        </is>
      </c>
    </row>
    <row r="5">
      <c r="A5" s="3" t="inlineStr">
        <is>
          <t>FM-003</t>
        </is>
      </c>
      <c r="B5" s="3" t="inlineStr">
        <is>
          <t>Landscaping</t>
        </is>
      </c>
      <c r="C5" s="3" t="inlineStr">
        <is>
          <t>Grounds Maintenance</t>
        </is>
      </c>
      <c r="D5" s="3" t="inlineStr">
        <is>
          <t>Phoenix</t>
        </is>
      </c>
      <c r="E5" s="4" t="inlineStr">
        <is>
          <t>Desert Bloom Landscaping</t>
        </is>
      </c>
      <c r="F5" s="4" t="inlineStr">
        <is>
          <t>INV-30078</t>
        </is>
      </c>
      <c r="G5" s="3" t="inlineStr">
        <is>
          <t>February</t>
        </is>
      </c>
      <c r="H5" s="5" t="inlineStr">
        <is>
          <t>02/05/2026</t>
        </is>
      </c>
      <c r="I5" s="6" t="n">
        <v>1500</v>
      </c>
      <c r="J5" s="6" t="n">
        <v>1400</v>
      </c>
      <c r="K5" s="7">
        <f>I5-J5</f>
        <v/>
      </c>
      <c r="L5" s="8">
        <f>IFERROR(K5/I5,0)</f>
        <v/>
      </c>
      <c r="M5" s="3">
        <f>IF(J5=0,"Not Paid",IF(J5&lt;=I5,"Under Budget","Over Budget"))</f>
        <v/>
      </c>
      <c r="N5" s="9" t="inlineStr">
        <is>
          <t>Under budget - dry season</t>
        </is>
      </c>
    </row>
    <row r="6">
      <c r="A6" s="10" t="inlineStr">
        <is>
          <t>FM-004</t>
        </is>
      </c>
      <c r="B6" s="10" t="inlineStr">
        <is>
          <t>Building Repairs</t>
        </is>
      </c>
      <c r="C6" s="10" t="inlineStr">
        <is>
          <t>Elevator Maintenance</t>
        </is>
      </c>
      <c r="D6" s="10" t="inlineStr">
        <is>
          <t>New York</t>
        </is>
      </c>
      <c r="E6" s="4" t="inlineStr">
        <is>
          <t>Otis Metro Service</t>
        </is>
      </c>
      <c r="F6" s="4" t="inlineStr">
        <is>
          <t>INV-30102</t>
        </is>
      </c>
      <c r="G6" s="10" t="inlineStr">
        <is>
          <t>February</t>
        </is>
      </c>
      <c r="H6" s="11" t="inlineStr">
        <is>
          <t>02/14/2026</t>
        </is>
      </c>
      <c r="I6" s="6" t="n">
        <v>5200</v>
      </c>
      <c r="J6" s="6" t="n">
        <v>5600</v>
      </c>
      <c r="K6" s="12">
        <f>I6-J6</f>
        <v/>
      </c>
      <c r="L6" s="13">
        <f>IFERROR(K6/I6,0)</f>
        <v/>
      </c>
      <c r="M6" s="10">
        <f>IF(J6=0,"Not Paid",IF(J6&lt;=I6,"Under Budget","Over Budget"))</f>
        <v/>
      </c>
      <c r="N6" s="14" t="inlineStr">
        <is>
          <t>Cabling replaced ahead of schedule</t>
        </is>
      </c>
    </row>
    <row r="7">
      <c r="A7" s="3" t="inlineStr">
        <is>
          <t>FM-005</t>
        </is>
      </c>
      <c r="B7" s="3" t="inlineStr">
        <is>
          <t>Security</t>
        </is>
      </c>
      <c r="C7" s="3" t="inlineStr">
        <is>
          <t>Monitoring &amp; Patrol</t>
        </is>
      </c>
      <c r="D7" s="3" t="inlineStr">
        <is>
          <t>Houston</t>
        </is>
      </c>
      <c r="E7" s="4" t="inlineStr">
        <is>
          <t>Guardian Watch Security</t>
        </is>
      </c>
      <c r="F7" s="4" t="inlineStr">
        <is>
          <t>INV-30130</t>
        </is>
      </c>
      <c r="G7" s="3" t="inlineStr">
        <is>
          <t>March</t>
        </is>
      </c>
      <c r="H7" s="5" t="inlineStr">
        <is>
          <t>03/03/2026</t>
        </is>
      </c>
      <c r="I7" s="6" t="n">
        <v>3600</v>
      </c>
      <c r="J7" s="6" t="n">
        <v>3600</v>
      </c>
      <c r="K7" s="7">
        <f>I7-J7</f>
        <v/>
      </c>
      <c r="L7" s="8">
        <f>IFERROR(K7/I7,0)</f>
        <v/>
      </c>
      <c r="M7" s="3">
        <f>IF(J7=0,"Not Paid",IF(J7&lt;=I7,"Under Budget","Over Budget"))</f>
        <v/>
      </c>
      <c r="N7" s="9" t="inlineStr">
        <is>
          <t>Paid in full</t>
        </is>
      </c>
    </row>
    <row r="8">
      <c r="A8" s="10" t="inlineStr">
        <is>
          <t>FM-006</t>
        </is>
      </c>
      <c r="B8" s="10" t="inlineStr">
        <is>
          <t>Electrical</t>
        </is>
      </c>
      <c r="C8" s="10" t="inlineStr">
        <is>
          <t>Panel Repairs</t>
        </is>
      </c>
      <c r="D8" s="10" t="inlineStr">
        <is>
          <t>Austin</t>
        </is>
      </c>
      <c r="E8" s="4" t="inlineStr">
        <is>
          <t>Bright Volt Electric</t>
        </is>
      </c>
      <c r="F8" s="4" t="inlineStr">
        <is>
          <t>INV-30159</t>
        </is>
      </c>
      <c r="G8" s="10" t="inlineStr">
        <is>
          <t>March</t>
        </is>
      </c>
      <c r="H8" s="11" t="inlineStr">
        <is>
          <t>03/22/2026</t>
        </is>
      </c>
      <c r="I8" s="6" t="n">
        <v>2200</v>
      </c>
      <c r="J8" s="6" t="n">
        <v>2650</v>
      </c>
      <c r="K8" s="12">
        <f>I8-J8</f>
        <v/>
      </c>
      <c r="L8" s="13">
        <f>IFERROR(K8/I8,0)</f>
        <v/>
      </c>
      <c r="M8" s="10">
        <f>IF(J8=0,"Not Paid",IF(J8&lt;=I8,"Under Budget","Over Budget"))</f>
        <v/>
      </c>
      <c r="N8" s="14" t="inlineStr">
        <is>
          <t>Emergency panel replacement</t>
        </is>
      </c>
    </row>
    <row r="9">
      <c r="A9" s="3" t="inlineStr">
        <is>
          <t>FM-007</t>
        </is>
      </c>
      <c r="B9" s="3" t="inlineStr">
        <is>
          <t>Plumbing</t>
        </is>
      </c>
      <c r="C9" s="3" t="inlineStr">
        <is>
          <t>Leak Repairs</t>
        </is>
      </c>
      <c r="D9" s="3" t="inlineStr">
        <is>
          <t>Seattle</t>
        </is>
      </c>
      <c r="E9" s="4" t="inlineStr">
        <is>
          <t>Cascade Plumbing Pros</t>
        </is>
      </c>
      <c r="F9" s="4" t="inlineStr">
        <is>
          <t>INV-30187</t>
        </is>
      </c>
      <c r="G9" s="3" t="inlineStr">
        <is>
          <t>April</t>
        </is>
      </c>
      <c r="H9" s="5" t="inlineStr">
        <is>
          <t>04/09/2026</t>
        </is>
      </c>
      <c r="I9" s="6" t="n">
        <v>1800</v>
      </c>
      <c r="J9" s="6" t="n">
        <v>1550</v>
      </c>
      <c r="K9" s="7">
        <f>I9-J9</f>
        <v/>
      </c>
      <c r="L9" s="8">
        <f>IFERROR(K9/I9,0)</f>
        <v/>
      </c>
      <c r="M9" s="3">
        <f>IF(J9=0,"Not Paid",IF(J9&lt;=I9,"Under Budget","Over Budget"))</f>
        <v/>
      </c>
      <c r="N9" s="9" t="inlineStr">
        <is>
          <t>Minor repair completed</t>
        </is>
      </c>
    </row>
    <row r="10">
      <c r="A10" s="10" t="inlineStr">
        <is>
          <t>FM-008</t>
        </is>
      </c>
      <c r="B10" s="10" t="inlineStr">
        <is>
          <t>Fire &amp; Safety</t>
        </is>
      </c>
      <c r="C10" s="10" t="inlineStr">
        <is>
          <t>Annual Inspection</t>
        </is>
      </c>
      <c r="D10" s="10" t="inlineStr">
        <is>
          <t>Philadelphia</t>
        </is>
      </c>
      <c r="E10" s="4" t="inlineStr">
        <is>
          <t>SafeGuard Fire Systems</t>
        </is>
      </c>
      <c r="F10" s="4" t="inlineStr">
        <is>
          <t>INV-30204</t>
        </is>
      </c>
      <c r="G10" s="10" t="inlineStr">
        <is>
          <t>April</t>
        </is>
      </c>
      <c r="H10" s="11" t="inlineStr">
        <is>
          <t>04/25/2026</t>
        </is>
      </c>
      <c r="I10" s="6" t="n">
        <v>2600</v>
      </c>
      <c r="J10" s="6" t="n">
        <v>2600</v>
      </c>
      <c r="K10" s="12">
        <f>I10-J10</f>
        <v/>
      </c>
      <c r="L10" s="13">
        <f>IFERROR(K10/I10,0)</f>
        <v/>
      </c>
      <c r="M10" s="10">
        <f>IF(J10=0,"Not Paid",IF(J10&lt;=I10,"Under Budget","Over Budget"))</f>
        <v/>
      </c>
      <c r="N10" s="14" t="inlineStr">
        <is>
          <t>Routine inspection passed</t>
        </is>
      </c>
    </row>
    <row r="11">
      <c r="A11" s="3" t="inlineStr">
        <is>
          <t>FM-009</t>
        </is>
      </c>
      <c r="B11" s="3" t="inlineStr">
        <is>
          <t>Waste Removal</t>
        </is>
      </c>
      <c r="C11" s="3" t="inlineStr">
        <is>
          <t>Recycling Pickup</t>
        </is>
      </c>
      <c r="D11" s="3" t="inlineStr">
        <is>
          <t>Los Angeles</t>
        </is>
      </c>
      <c r="E11" s="4" t="inlineStr">
        <is>
          <t>GreenCycle Waste</t>
        </is>
      </c>
      <c r="F11" s="4" t="inlineStr">
        <is>
          <t>INV-30231</t>
        </is>
      </c>
      <c r="G11" s="3" t="inlineStr">
        <is>
          <t>May</t>
        </is>
      </c>
      <c r="H11" s="5" t="inlineStr">
        <is>
          <t>05/06/2026</t>
        </is>
      </c>
      <c r="I11" s="6" t="n">
        <v>1200</v>
      </c>
      <c r="J11" s="6" t="n">
        <v>1350</v>
      </c>
      <c r="K11" s="7">
        <f>I11-J11</f>
        <v/>
      </c>
      <c r="L11" s="8">
        <f>IFERROR(K11/I11,0)</f>
        <v/>
      </c>
      <c r="M11" s="3">
        <f>IF(J11=0,"Not Paid",IF(J11&lt;=I11,"Under Budget","Over Budget"))</f>
        <v/>
      </c>
      <c r="N11" s="9" t="inlineStr">
        <is>
          <t>Additional bin rental</t>
        </is>
      </c>
    </row>
    <row r="12">
      <c r="A12" s="10" t="inlineStr">
        <is>
          <t>FM-010</t>
        </is>
      </c>
      <c r="B12" s="10" t="inlineStr">
        <is>
          <t>Pest Control</t>
        </is>
      </c>
      <c r="C12" s="10" t="inlineStr">
        <is>
          <t>Quarterly Treatment</t>
        </is>
      </c>
      <c r="D12" s="10" t="inlineStr">
        <is>
          <t>San Antonio</t>
        </is>
      </c>
      <c r="E12" s="4" t="inlineStr">
        <is>
          <t>ProShield Pest Control</t>
        </is>
      </c>
      <c r="F12" s="4" t="inlineStr">
        <is>
          <t>INV-30259</t>
        </is>
      </c>
      <c r="G12" s="10" t="inlineStr">
        <is>
          <t>May</t>
        </is>
      </c>
      <c r="H12" s="11" t="inlineStr">
        <is>
          <t>05/20/2026</t>
        </is>
      </c>
      <c r="I12" s="6" t="n">
        <v>900</v>
      </c>
      <c r="J12" s="6" t="n">
        <v>850</v>
      </c>
      <c r="K12" s="12">
        <f>I12-J12</f>
        <v/>
      </c>
      <c r="L12" s="13">
        <f>IFERROR(K12/I12,0)</f>
        <v/>
      </c>
      <c r="M12" s="10">
        <f>IF(J12=0,"Not Paid",IF(J12&lt;=I12,"Under Budget","Over Budget"))</f>
        <v/>
      </c>
      <c r="N12" s="14" t="inlineStr">
        <is>
          <t>Preventive service</t>
        </is>
      </c>
    </row>
    <row r="13">
      <c r="A13" s="15" t="inlineStr">
        <is>
          <t>TOTAL</t>
        </is>
      </c>
      <c r="B13" s="16" t="inlineStr"/>
      <c r="C13" s="16" t="inlineStr"/>
      <c r="D13" s="16" t="inlineStr"/>
      <c r="E13" s="16" t="inlineStr"/>
      <c r="F13" s="16" t="inlineStr"/>
      <c r="G13" s="16" t="inlineStr"/>
      <c r="H13" s="16" t="inlineStr"/>
      <c r="I13" s="17">
        <f>SUM(I3:I12)</f>
        <v/>
      </c>
      <c r="J13" s="17">
        <f>SUM(J3:J12)</f>
        <v/>
      </c>
      <c r="K13" s="17">
        <f>SUM(K3:K12)</f>
        <v/>
      </c>
      <c r="L13" s="18">
        <f>AVERAGE(L3:L12)</f>
        <v/>
      </c>
      <c r="M13" s="19" t="n"/>
      <c r="N13" s="19" t="n"/>
    </row>
  </sheetData>
  <mergeCells count="1">
    <mergeCell ref="A1:N1"/>
  </mergeCells>
  <conditionalFormatting sqref="M3:M12">
    <cfRule type="expression" priority="1" dxfId="0" stopIfTrue="1">
      <formula>M3="Over Budget"</formula>
    </cfRule>
    <cfRule type="expression" priority="2" dxfId="1" stopIfTrue="1">
      <formula>M3="Under Budget"</formula>
    </cfRule>
  </conditionalFormatting>
  <conditionalFormatting sqref="K3:K12">
    <cfRule type="expression" priority="3" dxfId="0" stopIfTrue="1">
      <formula>K3&lt;0</formula>
    </cfRule>
    <cfRule type="expression" priority="4" dxfId="1" stopIfTrue="1">
      <formula>K3&gt;0</formula>
    </cfRule>
  </conditionalFormatting>
  <dataValidations count="3">
    <dataValidation sqref="M3:M12" showErrorMessage="1" showInputMessage="1" allowBlank="1" type="list">
      <formula1>"Under Budget,Over Budget,Not Paid"</formula1>
    </dataValidation>
    <dataValidation sqref="B3:B12" showErrorMessage="1" showInputMessage="1" allowBlank="1" type="list">
      <formula1>'Lookup Lists'!$A$3:$A$12</formula1>
    </dataValidation>
    <dataValidation sqref="D3:D12" showErrorMessage="1" showInputMessage="1" allowBlank="1" type="list">
      <formula1>'Lookup Lists'!$D$3:$D$12</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4"/>
  <sheetViews>
    <sheetView showGridLines="0" workbookViewId="0">
      <selection activeCell="A1" sqref="A1"/>
    </sheetView>
  </sheetViews>
  <sheetFormatPr baseColWidth="8" defaultRowHeight="15"/>
  <cols>
    <col width="28" customWidth="1" min="1" max="1"/>
    <col width="16" customWidth="1" min="2" max="2"/>
    <col width="20" customWidth="1" min="4" max="4"/>
    <col width="16" customWidth="1" min="5" max="5"/>
    <col width="16" customWidth="1" min="6" max="6"/>
    <col width="14" customWidth="1" min="7" max="7"/>
  </cols>
  <sheetData>
    <row r="1" ht="28" customHeight="1">
      <c r="A1" s="1" t="inlineStr">
        <is>
          <t>Budget Summary Dashboard</t>
        </is>
      </c>
    </row>
    <row r="2"/>
    <row r="3">
      <c r="A3" s="20" t="inlineStr">
        <is>
          <t>Key Performance Indicators</t>
        </is>
      </c>
      <c r="D3" s="20" t="inlineStr">
        <is>
          <t>Category Rollup</t>
        </is>
      </c>
    </row>
    <row r="4">
      <c r="A4" s="21" t="inlineStr">
        <is>
          <t>Total Planned Budget</t>
        </is>
      </c>
      <c r="B4" s="7">
        <f>SUM('Budget Tracker'!I3:I12)</f>
        <v/>
      </c>
      <c r="D4" s="2" t="inlineStr">
        <is>
          <t>Category</t>
        </is>
      </c>
      <c r="E4" s="2" t="inlineStr">
        <is>
          <t>Planned Budget</t>
        </is>
      </c>
      <c r="F4" s="2" t="inlineStr">
        <is>
          <t>Actual Spend</t>
        </is>
      </c>
      <c r="G4" s="2" t="inlineStr">
        <is>
          <t>Variance</t>
        </is>
      </c>
    </row>
    <row r="5">
      <c r="A5" s="22" t="inlineStr">
        <is>
          <t>Total Actual Spend</t>
        </is>
      </c>
      <c r="B5" s="12">
        <f>SUM('Budget Tracker'!J3:J12)</f>
        <v/>
      </c>
      <c r="D5" s="3" t="inlineStr">
        <is>
          <t>HVAC</t>
        </is>
      </c>
      <c r="E5" s="7">
        <f>SUMIF('Budget Tracker'!$B$3:$B$12,D5,'Budget Tracker'!$I$3:$I$12)</f>
        <v/>
      </c>
      <c r="F5" s="7">
        <f>SUMIF('Budget Tracker'!$B$3:$B$12,D5,'Budget Tracker'!$J$3:$J$12)</f>
        <v/>
      </c>
      <c r="G5" s="7">
        <f>E5-F5</f>
        <v/>
      </c>
    </row>
    <row r="6">
      <c r="A6" s="21" t="inlineStr">
        <is>
          <t>Total Variance</t>
        </is>
      </c>
      <c r="B6" s="7">
        <f>SUM('Budget Tracker'!K3:K12)</f>
        <v/>
      </c>
      <c r="D6" s="10" t="inlineStr">
        <is>
          <t>Janitorial</t>
        </is>
      </c>
      <c r="E6" s="12">
        <f>SUMIF('Budget Tracker'!$B$3:$B$12,D6,'Budget Tracker'!$I$3:$I$12)</f>
        <v/>
      </c>
      <c r="F6" s="12">
        <f>SUMIF('Budget Tracker'!$B$3:$B$12,D6,'Budget Tracker'!$J$3:$J$12)</f>
        <v/>
      </c>
      <c r="G6" s="12">
        <f>E6-F6</f>
        <v/>
      </c>
    </row>
    <row r="7">
      <c r="A7" s="22" t="inlineStr">
        <is>
          <t>Average Variance %</t>
        </is>
      </c>
      <c r="B7" s="13">
        <f>AVERAGE('Budget Tracker'!L3:L12)</f>
        <v/>
      </c>
      <c r="D7" s="3" t="inlineStr">
        <is>
          <t>Landscaping</t>
        </is>
      </c>
      <c r="E7" s="7">
        <f>SUMIF('Budget Tracker'!$B$3:$B$12,D7,'Budget Tracker'!$I$3:$I$12)</f>
        <v/>
      </c>
      <c r="F7" s="7">
        <f>SUMIF('Budget Tracker'!$B$3:$B$12,D7,'Budget Tracker'!$J$3:$J$12)</f>
        <v/>
      </c>
      <c r="G7" s="7">
        <f>E7-F7</f>
        <v/>
      </c>
    </row>
    <row r="8">
      <c r="A8" s="21" t="inlineStr">
        <is>
          <t>Count of Over Budget Items</t>
        </is>
      </c>
      <c r="B8" s="23">
        <f>COUNTIF('Budget Tracker'!M3:M12,"Over Budget")</f>
        <v/>
      </c>
      <c r="D8" s="10" t="inlineStr">
        <is>
          <t>Building Repairs</t>
        </is>
      </c>
      <c r="E8" s="12">
        <f>SUMIF('Budget Tracker'!$B$3:$B$12,D8,'Budget Tracker'!$I$3:$I$12)</f>
        <v/>
      </c>
      <c r="F8" s="12">
        <f>SUMIF('Budget Tracker'!$B$3:$B$12,D8,'Budget Tracker'!$J$3:$J$12)</f>
        <v/>
      </c>
      <c r="G8" s="12">
        <f>E8-F8</f>
        <v/>
      </c>
    </row>
    <row r="9">
      <c r="A9" s="22" t="inlineStr">
        <is>
          <t>Count of Not Paid Items</t>
        </is>
      </c>
      <c r="B9" s="24">
        <f>COUNTIF('Budget Tracker'!M3:M12,"Not Paid")</f>
        <v/>
      </c>
      <c r="D9" s="3" t="inlineStr">
        <is>
          <t>Security</t>
        </is>
      </c>
      <c r="E9" s="7">
        <f>SUMIF('Budget Tracker'!$B$3:$B$12,D9,'Budget Tracker'!$I$3:$I$12)</f>
        <v/>
      </c>
      <c r="F9" s="7">
        <f>SUMIF('Budget Tracker'!$B$3:$B$12,D9,'Budget Tracker'!$J$3:$J$12)</f>
        <v/>
      </c>
      <c r="G9" s="7">
        <f>E9-F9</f>
        <v/>
      </c>
    </row>
    <row r="10">
      <c r="D10" s="10" t="inlineStr">
        <is>
          <t>Electrical</t>
        </is>
      </c>
      <c r="E10" s="12">
        <f>SUMIF('Budget Tracker'!$B$3:$B$12,D10,'Budget Tracker'!$I$3:$I$12)</f>
        <v/>
      </c>
      <c r="F10" s="12">
        <f>SUMIF('Budget Tracker'!$B$3:$B$12,D10,'Budget Tracker'!$J$3:$J$12)</f>
        <v/>
      </c>
      <c r="G10" s="12">
        <f>E10-F10</f>
        <v/>
      </c>
    </row>
    <row r="11">
      <c r="A11" s="22" t="inlineStr">
        <is>
          <t>Highest Spend Category</t>
        </is>
      </c>
      <c r="B11" s="25">
        <f>INDEX('Budget Tracker'!B3:B12,MATCH(MAX('Budget Tracker'!J3:J12),'Budget Tracker'!J3:J12,0))</f>
        <v/>
      </c>
      <c r="D11" s="3" t="inlineStr">
        <is>
          <t>Plumbing</t>
        </is>
      </c>
      <c r="E11" s="7">
        <f>SUMIF('Budget Tracker'!$B$3:$B$12,D11,'Budget Tracker'!$I$3:$I$12)</f>
        <v/>
      </c>
      <c r="F11" s="7">
        <f>SUMIF('Budget Tracker'!$B$3:$B$12,D11,'Budget Tracker'!$J$3:$J$12)</f>
        <v/>
      </c>
      <c r="G11" s="7">
        <f>E11-F11</f>
        <v/>
      </c>
    </row>
    <row r="12">
      <c r="A12" s="21" t="inlineStr">
        <is>
          <t>Highest Variance Category</t>
        </is>
      </c>
      <c r="B12" s="25">
        <f>INDEX('Budget Tracker'!B3:B12,MATCH(MIN('Budget Tracker'!K3:K12),'Budget Tracker'!K3:K12,0))</f>
        <v/>
      </c>
      <c r="D12" s="10" t="inlineStr">
        <is>
          <t>Fire &amp; Safety</t>
        </is>
      </c>
      <c r="E12" s="12">
        <f>SUMIF('Budget Tracker'!$B$3:$B$12,D12,'Budget Tracker'!$I$3:$I$12)</f>
        <v/>
      </c>
      <c r="F12" s="12">
        <f>SUMIF('Budget Tracker'!$B$3:$B$12,D12,'Budget Tracker'!$J$3:$J$12)</f>
        <v/>
      </c>
      <c r="G12" s="12">
        <f>E12-F12</f>
        <v/>
      </c>
    </row>
    <row r="13">
      <c r="D13" s="3" t="inlineStr">
        <is>
          <t>Waste Removal</t>
        </is>
      </c>
      <c r="E13" s="7">
        <f>SUMIF('Budget Tracker'!$B$3:$B$12,D13,'Budget Tracker'!$I$3:$I$12)</f>
        <v/>
      </c>
      <c r="F13" s="7">
        <f>SUMIF('Budget Tracker'!$B$3:$B$12,D13,'Budget Tracker'!$J$3:$J$12)</f>
        <v/>
      </c>
      <c r="G13" s="7">
        <f>E13-F13</f>
        <v/>
      </c>
    </row>
    <row r="14">
      <c r="D14" s="10" t="inlineStr">
        <is>
          <t>Pest Control</t>
        </is>
      </c>
      <c r="E14" s="12">
        <f>SUMIF('Budget Tracker'!$B$3:$B$12,D14,'Budget Tracker'!$I$3:$I$12)</f>
        <v/>
      </c>
      <c r="F14" s="12">
        <f>SUMIF('Budget Tracker'!$B$3:$B$12,D14,'Budget Tracker'!$J$3:$J$12)</f>
        <v/>
      </c>
      <c r="G14" s="12">
        <f>E14-F14</f>
        <v/>
      </c>
    </row>
  </sheetData>
  <mergeCells count="3">
    <mergeCell ref="A1:F1"/>
    <mergeCell ref="A3:B3"/>
    <mergeCell ref="D3:G3"/>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I12"/>
  <sheetViews>
    <sheetView showGridLines="0" workbookViewId="0">
      <selection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8" max="8"/>
    <col width="14" customWidth="1" min="9" max="9"/>
  </cols>
  <sheetData>
    <row r="1" ht="28" customHeight="1">
      <c r="A1" s="1" t="inlineStr">
        <is>
          <t>Lookup Lists &amp; Reference Data</t>
        </is>
      </c>
    </row>
    <row r="2">
      <c r="A2" s="2" t="inlineStr">
        <is>
          <t>Categories</t>
        </is>
      </c>
      <c r="B2" s="2" t="inlineStr">
        <is>
          <t>Subcategories</t>
        </is>
      </c>
      <c r="C2" s="2" t="inlineStr">
        <is>
          <t>Payment Status Options</t>
        </is>
      </c>
      <c r="D2" s="2" t="inlineStr">
        <is>
          <t>Sites / Cities</t>
        </is>
      </c>
      <c r="E2" s="2" t="inlineStr">
        <is>
          <t>Priority Level</t>
        </is>
      </c>
      <c r="F2" s="2" t="inlineStr">
        <is>
          <t>Vendor Type</t>
        </is>
      </c>
      <c r="H2" s="20" t="inlineStr">
        <is>
          <t>List Item Counts</t>
        </is>
      </c>
    </row>
    <row r="3">
      <c r="A3" s="3" t="inlineStr">
        <is>
          <t>HVAC</t>
        </is>
      </c>
      <c r="B3" s="3" t="inlineStr">
        <is>
          <t>Preventive Maintenance</t>
        </is>
      </c>
      <c r="C3" s="3" t="inlineStr">
        <is>
          <t>Under Budget</t>
        </is>
      </c>
      <c r="D3" s="3" t="inlineStr">
        <is>
          <t>Dallas</t>
        </is>
      </c>
      <c r="E3" s="3" t="inlineStr">
        <is>
          <t>Low</t>
        </is>
      </c>
      <c r="F3" s="3" t="inlineStr">
        <is>
          <t>HVAC Contractor</t>
        </is>
      </c>
      <c r="H3" s="22" t="inlineStr">
        <is>
          <t>Categories Count</t>
        </is>
      </c>
      <c r="I3" s="3">
        <f>COUNTA(A3:A12)</f>
        <v/>
      </c>
    </row>
    <row r="4">
      <c r="A4" s="10" t="inlineStr">
        <is>
          <t>Janitorial</t>
        </is>
      </c>
      <c r="B4" s="10" t="inlineStr">
        <is>
          <t>Contract Cleaning</t>
        </is>
      </c>
      <c r="C4" s="10" t="inlineStr">
        <is>
          <t>Over Budget</t>
        </is>
      </c>
      <c r="D4" s="10" t="inlineStr">
        <is>
          <t>Chicago</t>
        </is>
      </c>
      <c r="E4" s="10" t="inlineStr">
        <is>
          <t>Medium</t>
        </is>
      </c>
      <c r="F4" s="10" t="inlineStr">
        <is>
          <t>Cleaning Service</t>
        </is>
      </c>
      <c r="H4" s="22" t="inlineStr">
        <is>
          <t>Sites Count</t>
        </is>
      </c>
      <c r="I4" s="3">
        <f>COUNTA(D3:D12)</f>
        <v/>
      </c>
    </row>
    <row r="5">
      <c r="A5" s="3" t="inlineStr">
        <is>
          <t>Landscaping</t>
        </is>
      </c>
      <c r="B5" s="3" t="inlineStr">
        <is>
          <t>Grounds Maintenance</t>
        </is>
      </c>
      <c r="C5" s="3" t="inlineStr">
        <is>
          <t>Not Paid</t>
        </is>
      </c>
      <c r="D5" s="3" t="inlineStr">
        <is>
          <t>Phoenix</t>
        </is>
      </c>
      <c r="E5" s="3" t="inlineStr">
        <is>
          <t>High</t>
        </is>
      </c>
      <c r="F5" s="3" t="inlineStr">
        <is>
          <t>Landscaping Firm</t>
        </is>
      </c>
      <c r="H5" s="22" t="inlineStr">
        <is>
          <t>Priority Levels Count</t>
        </is>
      </c>
      <c r="I5" s="3">
        <f>COUNTA(E3:E6)</f>
        <v/>
      </c>
    </row>
    <row r="6">
      <c r="A6" s="10" t="inlineStr">
        <is>
          <t>Security</t>
        </is>
      </c>
      <c r="B6" s="10" t="inlineStr">
        <is>
          <t>Monitoring &amp; Patrol</t>
        </is>
      </c>
      <c r="C6" s="10" t="n"/>
      <c r="D6" s="10" t="inlineStr">
        <is>
          <t>New York</t>
        </is>
      </c>
      <c r="E6" s="10" t="inlineStr">
        <is>
          <t>Urgent</t>
        </is>
      </c>
      <c r="F6" s="10" t="inlineStr">
        <is>
          <t>Security Vendor</t>
        </is>
      </c>
    </row>
    <row r="7">
      <c r="A7" s="3" t="inlineStr">
        <is>
          <t>Electrical</t>
        </is>
      </c>
      <c r="B7" s="3" t="inlineStr">
        <is>
          <t>Panel Repairs</t>
        </is>
      </c>
      <c r="C7" s="3" t="n"/>
      <c r="D7" s="3" t="inlineStr">
        <is>
          <t>Houston</t>
        </is>
      </c>
      <c r="E7" s="3" t="n"/>
      <c r="F7" s="3" t="inlineStr">
        <is>
          <t>Electrical Contractor</t>
        </is>
      </c>
    </row>
    <row r="8">
      <c r="A8" s="10" t="inlineStr">
        <is>
          <t>Plumbing</t>
        </is>
      </c>
      <c r="B8" s="10" t="inlineStr">
        <is>
          <t>Leak Repairs</t>
        </is>
      </c>
      <c r="C8" s="10" t="n"/>
      <c r="D8" s="10" t="inlineStr">
        <is>
          <t>Austin</t>
        </is>
      </c>
      <c r="E8" s="10" t="n"/>
      <c r="F8" s="10" t="inlineStr">
        <is>
          <t>Plumbing Contractor</t>
        </is>
      </c>
    </row>
    <row r="9">
      <c r="A9" s="3" t="inlineStr">
        <is>
          <t>Fire &amp; Safety</t>
        </is>
      </c>
      <c r="B9" s="3" t="inlineStr">
        <is>
          <t>Annual Inspection</t>
        </is>
      </c>
      <c r="C9" s="3" t="n"/>
      <c r="D9" s="3" t="inlineStr">
        <is>
          <t>Seattle</t>
        </is>
      </c>
      <c r="E9" s="3" t="n"/>
      <c r="F9" s="3" t="inlineStr">
        <is>
          <t>Fire Safety Vendor</t>
        </is>
      </c>
    </row>
    <row r="10">
      <c r="A10" s="10" t="inlineStr">
        <is>
          <t>Waste Removal</t>
        </is>
      </c>
      <c r="B10" s="10" t="inlineStr">
        <is>
          <t>Recycling Pickup</t>
        </is>
      </c>
      <c r="C10" s="10" t="n"/>
      <c r="D10" s="10" t="inlineStr">
        <is>
          <t>Philadelphia</t>
        </is>
      </c>
      <c r="E10" s="10" t="n"/>
      <c r="F10" s="10" t="inlineStr">
        <is>
          <t>Waste Management</t>
        </is>
      </c>
    </row>
    <row r="11">
      <c r="A11" s="3" t="inlineStr">
        <is>
          <t>Pest Control</t>
        </is>
      </c>
      <c r="B11" s="3" t="inlineStr">
        <is>
          <t>Quarterly Treatment</t>
        </is>
      </c>
      <c r="C11" s="3" t="n"/>
      <c r="D11" s="3" t="inlineStr">
        <is>
          <t>Los Angeles</t>
        </is>
      </c>
      <c r="E11" s="3" t="n"/>
      <c r="F11" s="3" t="inlineStr">
        <is>
          <t>Pest Control Vendor</t>
        </is>
      </c>
    </row>
    <row r="12">
      <c r="A12" s="10" t="inlineStr">
        <is>
          <t>Building Repairs</t>
        </is>
      </c>
      <c r="B12" s="10" t="inlineStr">
        <is>
          <t>Elevator Maintenance</t>
        </is>
      </c>
      <c r="C12" s="10" t="n"/>
      <c r="D12" s="10" t="inlineStr">
        <is>
          <t>San Antonio</t>
        </is>
      </c>
      <c r="E12" s="10" t="n"/>
      <c r="F12" s="10" t="inlineStr">
        <is>
          <t>General Contractor</t>
        </is>
      </c>
    </row>
  </sheetData>
  <mergeCells count="2">
    <mergeCell ref="A1:F1"/>
    <mergeCell ref="H2:I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2"/>
  <sheetViews>
    <sheetView showGridLines="0" workbookViewId="0">
      <selection activeCell="A1" sqref="A1"/>
    </sheetView>
  </sheetViews>
  <sheetFormatPr baseColWidth="8" defaultRowHeight="15"/>
  <cols>
    <col width="32" customWidth="1" min="1" max="1"/>
    <col width="90" customWidth="1" min="2" max="2"/>
  </cols>
  <sheetData>
    <row r="1" ht="28" customHeight="1">
      <c r="A1" s="1" t="inlineStr">
        <is>
          <t>Instructions &amp; User Guide</t>
        </is>
      </c>
    </row>
    <row r="2"/>
    <row r="3" ht="42" customHeight="1">
      <c r="A3" s="26" t="inlineStr">
        <is>
          <t>How to Enter Budget Data</t>
        </is>
      </c>
      <c r="B3" s="14" t="inlineStr">
        <is>
          <t>Go to the 'Budget Tracker' sheet and fill in a new row for each facility expense. Choose the Category, Subcategory, Department/Site, Vendor, and Invoice Number. Enter the Budget Month and Expense Date using MM/DD/YYYY format. Use the dropdown lists where available to keep entries consistent.</t>
        </is>
      </c>
    </row>
    <row r="4" ht="42" customHeight="1">
      <c r="A4" s="26" t="inlineStr">
        <is>
          <t>Planned Budget</t>
        </is>
      </c>
      <c r="B4" s="9" t="inlineStr">
        <is>
          <t>The amount allocated in advance for a specific facilities expense line, entered manually in column I.</t>
        </is>
      </c>
    </row>
    <row r="5" ht="42" customHeight="1">
      <c r="A5" s="26" t="inlineStr">
        <is>
          <t>Actual Spend</t>
        </is>
      </c>
      <c r="B5" s="14" t="inlineStr">
        <is>
          <t>The real amount spent, based on the vendor invoice, entered manually in column J.</t>
        </is>
      </c>
    </row>
    <row r="6" ht="42" customHeight="1">
      <c r="A6" s="26" t="inlineStr">
        <is>
          <t>Variance</t>
        </is>
      </c>
      <c r="B6" s="9" t="inlineStr">
        <is>
          <t>Automatically calculated as Planned Budget minus Actual Spend (column K). A positive value means the item came in under budget; a negative value means it went over budget.</t>
        </is>
      </c>
    </row>
    <row r="7" ht="42" customHeight="1">
      <c r="A7" s="26" t="inlineStr">
        <is>
          <t>Variance %</t>
        </is>
      </c>
      <c r="B7" s="14" t="inlineStr">
        <is>
          <t>Automatically calculated as Variance divided by Planned Budget (column L), shown as a percentage. This helps quickly identify categories with the largest relative overspend or savings.</t>
        </is>
      </c>
    </row>
    <row r="8" ht="42" customHeight="1">
      <c r="A8" s="26" t="inlineStr">
        <is>
          <t>Payment Status</t>
        </is>
      </c>
      <c r="B8" s="9" t="inlineStr">
        <is>
          <t>Automatically determined in column M. If Actual Spend is zero, status shows 'Not Paid'. If Actual Spend is less than or equal to Planned Budget, status shows 'Under Budget'. Otherwise, status shows 'Over Budget'.</t>
        </is>
      </c>
    </row>
    <row r="9" ht="42" customHeight="1">
      <c r="A9" s="26" t="inlineStr">
        <is>
          <t>Dates and Currency</t>
        </is>
      </c>
      <c r="B9" s="14" t="inlineStr">
        <is>
          <t>Always use 2026 dates in MM/DD/YYYY format. All monetary values should be entered as USD using the $#,##0.00 format already applied to the relevant columns.</t>
        </is>
      </c>
    </row>
    <row r="10" ht="42" customHeight="1">
      <c r="A10" s="26" t="inlineStr">
        <is>
          <t>Updating Vendors, Invoices, and Status</t>
        </is>
      </c>
      <c r="B10" s="9" t="inlineStr">
        <is>
          <t>Update the Vendor and Invoice Number columns whenever a new invoice is received. Payment Status updates automatically based on the amounts entered — no manual entry needed.</t>
        </is>
      </c>
    </row>
    <row r="11" ht="42" customHeight="1">
      <c r="A11" s="26" t="inlineStr">
        <is>
          <t>Acceptable Facility Expense Categories</t>
        </is>
      </c>
      <c r="B11" s="14" t="inlineStr">
        <is>
          <t>HVAC, Janitorial, Landscaping, Security, Electrical, Plumbing, Fire &amp; Safety, Waste Removal, Pest Control, and Building Repairs. See the 'Lookup Lists' sheet for the full reference list.</t>
        </is>
      </c>
    </row>
    <row r="12" ht="42" customHeight="1">
      <c r="A12" s="26" t="inlineStr">
        <is>
          <t>Budget Summary Sheet</t>
        </is>
      </c>
      <c r="B12" s="9" t="inlineStr">
        <is>
          <t>The 'Budget Summary' sheet automatically rolls up totals, KPIs, and category-level comparisons from the 'Budget Tracker' sheet, including charts comparing Planned vs. Actual spend by category.</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2026-07-09T12:04:07Z</dcterms:created>
  <dcterms:modified xmlns:dcterms="http://purl.org/dc/terms/" xmlns:xsi="http://www.w3.org/2001/XMLSchema-instance" xsi:type="dcterms:W3CDTF">2026-07-09T12:04:07Z</dcterms:modified>
</cp:coreProperties>
</file>