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Trial Balance" sheetId="2" state="visible" r:id="rId2"/>
    <sheet xmlns:r="http://schemas.openxmlformats.org/officeDocument/2006/relationships" name="Financial Statements" sheetId="3" state="visible" r:id="rId3"/>
    <sheet xmlns:r="http://schemas.openxmlformats.org/officeDocument/2006/relationships" name="Dashboard" sheetId="4" state="visible" r:id="rId4"/>
  </sheets>
  <definedNames>
    <definedName name="_xlnm._FilterDatabase" localSheetId="1" hidden="1">'Trial Balance'!$A$3:$J$103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#,##0.00;[Red]-&quot;$&quot;#,##0.00"/>
    <numFmt numFmtId="165" formatCode="0.0%"/>
    <numFmt numFmtId="166" formatCode="0.00x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1"/>
    </font>
    <font>
      <name val="Calibri"/>
      <b val="1"/>
      <color rgb="000E3A5B"/>
      <sz val="11"/>
    </font>
    <font>
      <name val="Calibri"/>
      <color rgb="000E3A5B"/>
      <sz val="11"/>
    </font>
  </fonts>
  <fills count="9">
    <fill>
      <patternFill/>
    </fill>
    <fill>
      <patternFill patternType="gray125"/>
    </fill>
    <fill>
      <patternFill patternType="solid">
        <fgColor rgb="000E3A5B"/>
      </patternFill>
    </fill>
    <fill>
      <patternFill patternType="solid">
        <fgColor rgb="001A5680"/>
      </patternFill>
    </fill>
    <fill>
      <patternFill patternType="solid">
        <fgColor rgb="00EAF1F6"/>
      </patternFill>
    </fill>
    <fill>
      <patternFill patternType="solid">
        <fgColor rgb="00FFFFFF"/>
      </patternFill>
    </fill>
    <fill>
      <patternFill patternType="solid">
        <fgColor rgb="00FFFBEB"/>
      </patternFill>
    </fill>
    <fill>
      <patternFill patternType="solid">
        <fgColor rgb="0016A34A"/>
      </patternFill>
    </fill>
    <fill>
      <patternFill patternType="solid">
        <fgColor rgb="00DC262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3" borderId="1" pivotButton="0" quotePrefix="0" xfId="0"/>
    <xf numFmtId="0" fontId="3" fillId="4" borderId="1" applyAlignment="1" pivotButton="0" quotePrefix="0" xfId="0">
      <alignment horizontal="left" vertical="top" wrapText="1"/>
    </xf>
    <xf numFmtId="0" fontId="0" fillId="4" borderId="1" applyAlignment="1" pivotButton="0" quotePrefix="0" xfId="0">
      <alignment horizontal="left" vertical="top" wrapText="1"/>
    </xf>
    <xf numFmtId="0" fontId="3" fillId="5" borderId="1" applyAlignment="1" pivotButton="0" quotePrefix="0" xfId="0">
      <alignment horizontal="left" vertical="top" wrapText="1"/>
    </xf>
    <xf numFmtId="0" fontId="0" fillId="5" borderId="1" applyAlignment="1" pivotButton="0" quotePrefix="0" xfId="0">
      <alignment horizontal="left" vertical="top" wrapText="1"/>
    </xf>
    <xf numFmtId="0" fontId="2" fillId="3" borderId="1" pivotButton="0" quotePrefix="0" xfId="0"/>
    <xf numFmtId="0" fontId="3" fillId="6" borderId="1" applyAlignment="1" pivotButton="0" quotePrefix="0" xfId="0">
      <alignment horizontal="left" vertical="center"/>
    </xf>
    <xf numFmtId="0" fontId="0" fillId="5" borderId="1" applyAlignment="1" pivotButton="0" quotePrefix="0" xfId="0">
      <alignment horizontal="left" vertical="center"/>
    </xf>
    <xf numFmtId="0" fontId="2" fillId="7" borderId="1" applyAlignment="1" pivotButton="0" quotePrefix="0" xfId="0">
      <alignment horizontal="left" vertical="center"/>
    </xf>
    <xf numFmtId="0" fontId="2" fillId="8" borderId="1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top" wrapText="1"/>
    </xf>
    <xf numFmtId="164" fontId="4" fillId="6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left" vertical="center"/>
    </xf>
    <xf numFmtId="164" fontId="3" fillId="0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0" fontId="0" fillId="4" borderId="1" applyAlignment="1" pivotButton="0" quotePrefix="0" xfId="0">
      <alignment horizontal="left" vertical="center"/>
    </xf>
    <xf numFmtId="164" fontId="0" fillId="4" borderId="1" applyAlignment="1" pivotButton="0" quotePrefix="0" xfId="0">
      <alignment horizontal="right" vertical="center"/>
    </xf>
    <xf numFmtId="165" fontId="0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164" fontId="0" fillId="5" borderId="1" applyAlignment="1" pivotButton="0" quotePrefix="0" xfId="0">
      <alignment horizontal="right" vertical="center"/>
    </xf>
    <xf numFmtId="165" fontId="0" fillId="5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center" vertical="center"/>
    </xf>
    <xf numFmtId="164" fontId="0" fillId="6" borderId="1" applyAlignment="1" pivotButton="0" quotePrefix="0" xfId="0">
      <alignment horizontal="right" vertical="center"/>
    </xf>
    <xf numFmtId="164" fontId="3" fillId="5" borderId="1" applyAlignment="1" pivotButton="0" quotePrefix="0" xfId="0">
      <alignment horizontal="right" vertical="center"/>
    </xf>
    <xf numFmtId="165" fontId="3" fillId="5" borderId="1" applyAlignment="1" pivotButton="0" quotePrefix="0" xfId="0">
      <alignment horizontal="right" vertical="center"/>
    </xf>
    <xf numFmtId="166" fontId="3" fillId="5" borderId="1" applyAlignment="1" pivotButton="0" quotePrefix="0" xfId="0">
      <alignment horizontal="right" vertical="center"/>
    </xf>
    <xf numFmtId="165" fontId="3" fillId="5" borderId="1" applyAlignment="1" pivotButton="0" quotePrefix="0" xfId="0">
      <alignment horizontal="center" vertical="center"/>
    </xf>
    <xf numFmtId="166" fontId="3" fillId="5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1"/>
      </font>
      <fill>
        <patternFill patternType="solid">
          <fgColor rgb="00DC2626"/>
        </patternFill>
      </fill>
    </dxf>
    <dxf>
      <font>
        <name val="Calibri"/>
        <b val="1"/>
        <color rgb="00FFFFFF"/>
        <sz val="11"/>
      </font>
      <fill>
        <patternFill patternType="solid">
          <fgColor rgb="0016A34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Profitability Comparison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'Dashboard'!B18</f>
            </strRef>
          </tx>
          <spPr>
            <a:solidFill xmlns:a="http://schemas.openxmlformats.org/drawingml/2006/main">
              <a:srgbClr val="F4A62A"/>
            </a:solidFill>
            <a:ln xmlns:a="http://schemas.openxmlformats.org/drawingml/2006/main">
              <a:prstDash val="solid"/>
            </a:ln>
          </spPr>
          <cat>
            <numRef>
              <f>'Dashboard'!$A$19:$A$22</f>
            </numRef>
          </cat>
          <val>
            <numRef>
              <f>'Dashboard'!$B$19:$B$22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Line Item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USD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Total Assets by Category</a:t>
            </a:r>
          </a:p>
        </rich>
      </tx>
    </title>
    <plotArea>
      <doughnutChart>
        <varyColors val="1"/>
        <ser>
          <idx val="0"/>
          <order val="0"/>
          <tx>
            <strRef>
              <f>'Dashboard'!B25</f>
            </strRef>
          </tx>
          <spPr>
            <a:solidFill xmlns:a="http://schemas.openxmlformats.org/drawingml/2006/main">
              <a:srgbClr val="1A5680"/>
            </a:solidFill>
            <a:ln xmlns:a="http://schemas.openxmlformats.org/drawingml/2006/main">
              <a:prstDash val="solid"/>
            </a:ln>
          </spPr>
          <cat>
            <numRef>
              <f>'Dashboard'!$A$26:$A$28</f>
            </numRef>
          </cat>
          <val>
            <numRef>
              <f>'Dashboard'!$B$26:$B$28</f>
            </numRef>
          </val>
        </ser>
        <firstSliceAng val="0"/>
        <holeSize val="55"/>
      </doughnut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Assets, Liabilities, and Equity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'Dashboard'!B31</f>
            </strRef>
          </tx>
          <spPr>
            <a:solidFill xmlns:a="http://schemas.openxmlformats.org/drawingml/2006/main">
              <a:srgbClr val="0E3A5B"/>
            </a:solidFill>
            <a:ln xmlns:a="http://schemas.openxmlformats.org/drawingml/2006/main">
              <a:prstDash val="solid"/>
            </a:ln>
          </spPr>
          <cat>
            <numRef>
              <f>'Dashboard'!$A$32:$A$34</f>
            </numRef>
          </cat>
          <val>
            <numRef>
              <f>'Dashboard'!$B$32:$B$34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USD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Measure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9</col>
      <colOff>0</colOff>
      <row>2</row>
      <rowOff>0</rowOff>
    </from>
    <ext cx="504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19</row>
      <rowOff>0</rowOff>
    </from>
    <ext cx="504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9</col>
      <colOff>0</colOff>
      <row>36</row>
      <rowOff>0</rowOff>
    </from>
    <ext cx="504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68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28" customHeight="1">
      <c r="A1" s="1" t="inlineStr">
        <is>
          <t>IFRS Financial Statements Excel Template</t>
        </is>
      </c>
    </row>
    <row r="2"/>
    <row r="3">
      <c r="A3" s="2" t="inlineStr">
        <is>
          <t>Entity Information</t>
        </is>
      </c>
      <c r="B3" s="3" t="n"/>
      <c r="C3" s="3" t="n"/>
      <c r="D3" s="3" t="n"/>
      <c r="E3" s="3" t="n"/>
      <c r="F3" s="3" t="n"/>
    </row>
    <row r="4">
      <c r="A4" s="4" t="inlineStr">
        <is>
          <t>Company</t>
        </is>
      </c>
      <c r="B4" s="5" t="inlineStr">
        <is>
          <t>Harbor Point Consulting LLC</t>
        </is>
      </c>
    </row>
    <row r="5">
      <c r="A5" s="6" t="inlineStr">
        <is>
          <t>Reporting period</t>
        </is>
      </c>
      <c r="B5" s="7" t="inlineStr">
        <is>
          <t>01/01/2026–12/31/2026</t>
        </is>
      </c>
    </row>
    <row r="6">
      <c r="A6" s="4" t="inlineStr">
        <is>
          <t>Functional/presentation currency</t>
        </is>
      </c>
      <c r="B6" s="5" t="inlineStr">
        <is>
          <t>USD</t>
        </is>
      </c>
    </row>
    <row r="7">
      <c r="A7" s="6" t="inlineStr">
        <is>
          <t>Headquarters</t>
        </is>
      </c>
      <c r="B7" s="7" t="inlineStr">
        <is>
          <t>Austin, TX</t>
        </is>
      </c>
    </row>
    <row r="8">
      <c r="A8" s="4" t="inlineStr">
        <is>
          <t>Prepared by</t>
        </is>
      </c>
      <c r="B8" s="5" t="inlineStr">
        <is>
          <t>Emily Carter</t>
        </is>
      </c>
    </row>
    <row r="9">
      <c r="A9" s="6" t="inlineStr">
        <is>
          <t>Reviewed by</t>
        </is>
      </c>
      <c r="B9" s="7" t="inlineStr">
        <is>
          <t>Michael Johnson</t>
        </is>
      </c>
    </row>
    <row r="10"/>
    <row r="11">
      <c r="A11" s="8" t="inlineStr">
        <is>
          <t>Recommended Workflow</t>
        </is>
      </c>
      <c r="B11" s="3" t="n"/>
      <c r="C11" s="3" t="n"/>
      <c r="D11" s="3" t="n"/>
      <c r="E11" s="3" t="n"/>
      <c r="F11" s="3" t="n"/>
    </row>
    <row r="12">
      <c r="A12" s="4" t="inlineStr">
        <is>
          <t>1.</t>
        </is>
      </c>
      <c r="B12" s="5" t="inlineStr">
        <is>
          <t>Enter or replace account balances in the pale yellow input cells on the Trial Balance sheet.</t>
        </is>
      </c>
    </row>
    <row r="13">
      <c r="A13" s="6" t="inlineStr">
        <is>
          <t>2.</t>
        </is>
      </c>
      <c r="B13" s="7" t="inlineStr">
        <is>
          <t>Review the trial balance control checks, account review status, and any out-of-balance alert.</t>
        </is>
      </c>
    </row>
    <row r="14">
      <c r="A14" s="4" t="inlineStr">
        <is>
          <t>3.</t>
        </is>
      </c>
      <c r="B14" s="5" t="inlineStr">
        <is>
          <t>Review the Financial Statements sheet for IFRS-style presentation, classifications, and equity reconciliation.</t>
        </is>
      </c>
    </row>
    <row r="15">
      <c r="A15" s="6" t="inlineStr">
        <is>
          <t>4.</t>
        </is>
      </c>
      <c r="B15" s="7" t="inlineStr">
        <is>
          <t>Use the Dashboard for high-level management review and liquidity monitoring.</t>
        </is>
      </c>
    </row>
    <row r="16"/>
    <row r="17">
      <c r="A17" s="8" t="inlineStr">
        <is>
          <t>IFRS Presentation Notes</t>
        </is>
      </c>
      <c r="B17" s="3" t="n"/>
      <c r="C17" s="3" t="n"/>
      <c r="D17" s="3" t="n"/>
      <c r="E17" s="3" t="n"/>
      <c r="F17" s="3" t="n"/>
    </row>
    <row r="18">
      <c r="A18" s="4" t="inlineStr">
        <is>
          <t>Statement of financial position</t>
        </is>
      </c>
      <c r="B18" s="5" t="inlineStr">
        <is>
          <t>Presents assets, liabilities, and equity at 12/31/2026.</t>
        </is>
      </c>
    </row>
    <row r="19">
      <c r="A19" s="6" t="inlineStr">
        <is>
          <t>Statement of profit or loss and OCI</t>
        </is>
      </c>
      <c r="B19" s="7" t="inlineStr">
        <is>
          <t>Presents revenue, expenses, profit for the year, other comprehensive income, and total comprehensive income.</t>
        </is>
      </c>
    </row>
    <row r="20">
      <c r="A20" s="4" t="inlineStr">
        <is>
          <t>Current/non-current classification</t>
        </is>
      </c>
      <c r="B20" s="5" t="inlineStr">
        <is>
          <t>Classify assets and liabilities according to expected realization or settlement within the normal operating cycle or within twelve months.</t>
        </is>
      </c>
    </row>
    <row r="21">
      <c r="A21" s="6" t="inlineStr">
        <is>
          <t>Retained earnings and equity reconciliation</t>
        </is>
      </c>
      <c r="B21" s="7" t="inlineStr">
        <is>
          <t>Opening retained earnings plus profit for the year less dividends equals closing retained earnings.</t>
        </is>
      </c>
    </row>
    <row r="22"/>
    <row r="23">
      <c r="A23" s="8" t="inlineStr">
        <is>
          <t>Data-Entry Guidance</t>
        </is>
      </c>
      <c r="B23" s="3" t="n"/>
      <c r="C23" s="3" t="n"/>
      <c r="D23" s="3" t="n"/>
      <c r="E23" s="3" t="n"/>
      <c r="F23" s="3" t="n"/>
    </row>
    <row r="24">
      <c r="A24" s="4" t="inlineStr">
        <is>
          <t>Trial Balance</t>
        </is>
      </c>
      <c r="B24" s="5" t="inlineStr">
        <is>
          <t>Enter account codes, names, classifications, debit balances, credit balances, and explanatory notes. Enter a balance in either Debit Balance or Credit Balance, not both.</t>
        </is>
      </c>
    </row>
    <row r="25">
      <c r="A25" s="6" t="inlineStr">
        <is>
          <t>Financial Statements</t>
        </is>
      </c>
      <c r="B25" s="7" t="inlineStr">
        <is>
          <t>Most report values are linked to the Trial Balance. Dividends in the equity reconciliation may be entered directly when applicable.</t>
        </is>
      </c>
    </row>
    <row r="26">
      <c r="A26" s="4" t="inlineStr">
        <is>
          <t>Dashboard</t>
        </is>
      </c>
      <c r="B26" s="5" t="inlineStr">
        <is>
          <t>Dashboard values and charts update from the Financial Statements after Excel recalculates formulas.</t>
        </is>
      </c>
    </row>
    <row r="27"/>
    <row r="28">
      <c r="A28" s="8" t="inlineStr">
        <is>
          <t>Color Legend</t>
        </is>
      </c>
      <c r="B28" s="3" t="n"/>
      <c r="C28" s="3" t="n"/>
      <c r="D28" s="3" t="n"/>
      <c r="E28" s="3" t="n"/>
      <c r="F28" s="3" t="n"/>
    </row>
    <row r="29">
      <c r="A29" s="9" t="inlineStr">
        <is>
          <t>Pale yellow</t>
        </is>
      </c>
      <c r="B29" s="10" t="inlineStr">
        <is>
          <t>User inputs</t>
        </is>
      </c>
    </row>
    <row r="30">
      <c r="A30" s="11" t="inlineStr">
        <is>
          <t>Green</t>
        </is>
      </c>
      <c r="B30" s="10" t="inlineStr">
        <is>
          <t>Positive results</t>
        </is>
      </c>
    </row>
    <row r="31">
      <c r="A31" s="12" t="inlineStr">
        <is>
          <t>Red</t>
        </is>
      </c>
      <c r="B31" s="10" t="inlineStr">
        <is>
          <t>Alerts or negative results</t>
        </is>
      </c>
    </row>
    <row r="32"/>
    <row r="33">
      <c r="A33" s="8" t="inlineStr">
        <is>
          <t>Disclaimer</t>
        </is>
      </c>
      <c r="B33" s="3" t="n"/>
      <c r="C33" s="3" t="n"/>
      <c r="D33" s="3" t="n"/>
      <c r="E33" s="3" t="n"/>
      <c r="F33" s="3" t="n"/>
    </row>
    <row r="34" ht="42" customHeight="1">
      <c r="A34" s="7" t="inlineStr">
        <is>
          <t>This workbook is a management reporting template and should be reviewed by a qualified accountant before use for statutory reporting, IFRS compliance, tax filings, financing decisions, or external distribution.</t>
        </is>
      </c>
    </row>
  </sheetData>
  <mergeCells count="1"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30" customWidth="1" min="2" max="2"/>
    <col width="12" customWidth="1" min="3" max="3"/>
    <col width="27" customWidth="1" min="4" max="4"/>
    <col width="20" customWidth="1" min="5" max="5"/>
    <col width="16" customWidth="1" min="6" max="6"/>
    <col width="16" customWidth="1" min="7" max="7"/>
    <col width="16" customWidth="1" min="8" max="8"/>
    <col width="16" customWidth="1" min="9" max="9"/>
    <col width="32" customWidth="1" min="10" max="10"/>
  </cols>
  <sheetData>
    <row r="1" ht="28" customHeight="1">
      <c r="A1" s="1" t="inlineStr">
        <is>
          <t>Adjusted Trial Balance — Fiscal Year Ended 12/31/2026</t>
        </is>
      </c>
    </row>
    <row r="2"/>
    <row r="3">
      <c r="A3" s="13" t="inlineStr">
        <is>
          <t>Account Code</t>
        </is>
      </c>
      <c r="B3" s="13" t="inlineStr">
        <is>
          <t>Account Name</t>
        </is>
      </c>
      <c r="C3" s="13" t="inlineStr">
        <is>
          <t>Statement</t>
        </is>
      </c>
      <c r="D3" s="13" t="inlineStr">
        <is>
          <t>IFRS Category</t>
        </is>
      </c>
      <c r="E3" s="13" t="inlineStr">
        <is>
          <t>Current/Non-current</t>
        </is>
      </c>
      <c r="F3" s="13" t="inlineStr">
        <is>
          <t>Debit Balance</t>
        </is>
      </c>
      <c r="G3" s="13" t="inlineStr">
        <is>
          <t>Credit Balance</t>
        </is>
      </c>
      <c r="H3" s="13" t="inlineStr">
        <is>
          <t>Net Balance</t>
        </is>
      </c>
      <c r="I3" s="13" t="inlineStr">
        <is>
          <t>Review Status</t>
        </is>
      </c>
      <c r="J3" s="13" t="inlineStr">
        <is>
          <t>Notes</t>
        </is>
      </c>
    </row>
    <row r="4">
      <c r="A4" s="14" t="inlineStr">
        <is>
          <t>1010</t>
        </is>
      </c>
      <c r="B4" s="15" t="inlineStr">
        <is>
          <t>Cash and Cash Equivalents</t>
        </is>
      </c>
      <c r="C4" s="14" t="inlineStr">
        <is>
          <t>SFP</t>
        </is>
      </c>
      <c r="D4" s="15" t="inlineStr">
        <is>
          <t>Current Assets</t>
        </is>
      </c>
      <c r="E4" s="15" t="inlineStr">
        <is>
          <t>Current</t>
        </is>
      </c>
      <c r="F4" s="16" t="n">
        <v>155000</v>
      </c>
      <c r="G4" s="16" t="n">
        <v>0</v>
      </c>
      <c r="H4" s="17">
        <f>IF(AND('Trial Balance'!$F$4="",'Trial Balance'!$G$4=""),"",'Trial Balance'!$F$4-'Trial Balance'!$G$4)</f>
        <v/>
      </c>
      <c r="I4" s="18">
        <f>IF(AND('Trial Balance'!$F$4="",'Trial Balance'!$G$4=""),"",IF(ABS('Trial Balance'!$H$4)&lt;0.01,"OK","Review"))</f>
        <v/>
      </c>
      <c r="J4" s="15" t="inlineStr">
        <is>
          <t>Primary operating cash account</t>
        </is>
      </c>
    </row>
    <row r="5">
      <c r="A5" s="14" t="inlineStr">
        <is>
          <t>1100</t>
        </is>
      </c>
      <c r="B5" s="15" t="inlineStr">
        <is>
          <t>Trade Receivables</t>
        </is>
      </c>
      <c r="C5" s="14" t="inlineStr">
        <is>
          <t>SFP</t>
        </is>
      </c>
      <c r="D5" s="15" t="inlineStr">
        <is>
          <t>Current Assets</t>
        </is>
      </c>
      <c r="E5" s="15" t="inlineStr">
        <is>
          <t>Current</t>
        </is>
      </c>
      <c r="F5" s="16" t="n">
        <v>80000</v>
      </c>
      <c r="G5" s="16" t="n">
        <v>0</v>
      </c>
      <c r="H5" s="19">
        <f>IF(AND('Trial Balance'!$F$5="",'Trial Balance'!$G$5=""),"",'Trial Balance'!$F$5-'Trial Balance'!$G$5)</f>
        <v/>
      </c>
      <c r="I5" s="20">
        <f>IF(AND('Trial Balance'!$F$5="",'Trial Balance'!$G$5=""),"",IF(ABS('Trial Balance'!$H$5)&lt;0.01,"OK","Review"))</f>
        <v/>
      </c>
      <c r="J5" s="15" t="inlineStr">
        <is>
          <t>Customer invoices outstanding</t>
        </is>
      </c>
    </row>
    <row r="6">
      <c r="A6" s="14" t="inlineStr">
        <is>
          <t>1500</t>
        </is>
      </c>
      <c r="B6" s="15" t="inlineStr">
        <is>
          <t>Property and Equipment</t>
        </is>
      </c>
      <c r="C6" s="14" t="inlineStr">
        <is>
          <t>SFP</t>
        </is>
      </c>
      <c r="D6" s="15" t="inlineStr">
        <is>
          <t>Non-current Assets</t>
        </is>
      </c>
      <c r="E6" s="15" t="inlineStr">
        <is>
          <t>Non-current</t>
        </is>
      </c>
      <c r="F6" s="16" t="n">
        <v>160000</v>
      </c>
      <c r="G6" s="16" t="n">
        <v>0</v>
      </c>
      <c r="H6" s="17">
        <f>IF(AND('Trial Balance'!$F$6="",'Trial Balance'!$G$6=""),"",'Trial Balance'!$F$6-'Trial Balance'!$G$6)</f>
        <v/>
      </c>
      <c r="I6" s="18">
        <f>IF(AND('Trial Balance'!$F$6="",'Trial Balance'!$G$6=""),"",IF(ABS('Trial Balance'!$H$6)&lt;0.01,"OK","Review"))</f>
        <v/>
      </c>
      <c r="J6" s="15" t="inlineStr">
        <is>
          <t>Office equipment and leasehold improvements</t>
        </is>
      </c>
    </row>
    <row r="7">
      <c r="A7" s="14" t="inlineStr">
        <is>
          <t>2000</t>
        </is>
      </c>
      <c r="B7" s="15" t="inlineStr">
        <is>
          <t>Trade Payables</t>
        </is>
      </c>
      <c r="C7" s="14" t="inlineStr">
        <is>
          <t>SFP</t>
        </is>
      </c>
      <c r="D7" s="15" t="inlineStr">
        <is>
          <t>Current Liabilities</t>
        </is>
      </c>
      <c r="E7" s="15" t="inlineStr">
        <is>
          <t>Current</t>
        </is>
      </c>
      <c r="F7" s="16" t="n">
        <v>0</v>
      </c>
      <c r="G7" s="16" t="n">
        <v>65000</v>
      </c>
      <c r="H7" s="19">
        <f>IF(AND('Trial Balance'!$F$7="",'Trial Balance'!$G$7=""),"",'Trial Balance'!$F$7-'Trial Balance'!$G$7)</f>
        <v/>
      </c>
      <c r="I7" s="20">
        <f>IF(AND('Trial Balance'!$F$7="",'Trial Balance'!$G$7=""),"",IF(ABS('Trial Balance'!$H$7)&lt;0.01,"OK","Review"))</f>
        <v/>
      </c>
      <c r="J7" s="15" t="inlineStr">
        <is>
          <t>Supplier invoices payable</t>
        </is>
      </c>
    </row>
    <row r="8">
      <c r="A8" s="14" t="inlineStr">
        <is>
          <t>2500</t>
        </is>
      </c>
      <c r="B8" s="15" t="inlineStr">
        <is>
          <t>Bank Loan</t>
        </is>
      </c>
      <c r="C8" s="14" t="inlineStr">
        <is>
          <t>SFP</t>
        </is>
      </c>
      <c r="D8" s="15" t="inlineStr">
        <is>
          <t>Non-current Liabilities</t>
        </is>
      </c>
      <c r="E8" s="15" t="inlineStr">
        <is>
          <t>Non-current</t>
        </is>
      </c>
      <c r="F8" s="16" t="n">
        <v>0</v>
      </c>
      <c r="G8" s="16" t="n">
        <v>120000</v>
      </c>
      <c r="H8" s="17">
        <f>IF(AND('Trial Balance'!$F$8="",'Trial Balance'!$G$8=""),"",'Trial Balance'!$F$8-'Trial Balance'!$G$8)</f>
        <v/>
      </c>
      <c r="I8" s="18">
        <f>IF(AND('Trial Balance'!$F$8="",'Trial Balance'!$G$8=""),"",IF(ABS('Trial Balance'!$H$8)&lt;0.01,"OK","Review"))</f>
        <v/>
      </c>
      <c r="J8" s="15" t="inlineStr">
        <is>
          <t>Term loan due after twelve months</t>
        </is>
      </c>
    </row>
    <row r="9">
      <c r="A9" s="14" t="inlineStr">
        <is>
          <t>3000</t>
        </is>
      </c>
      <c r="B9" s="15" t="inlineStr">
        <is>
          <t>Share Capital</t>
        </is>
      </c>
      <c r="C9" s="14" t="inlineStr">
        <is>
          <t>SFP</t>
        </is>
      </c>
      <c r="D9" s="15" t="inlineStr">
        <is>
          <t>Equity</t>
        </is>
      </c>
      <c r="E9" s="15" t="inlineStr">
        <is>
          <t>Equity</t>
        </is>
      </c>
      <c r="F9" s="16" t="n">
        <v>0</v>
      </c>
      <c r="G9" s="16" t="n">
        <v>80000</v>
      </c>
      <c r="H9" s="19">
        <f>IF(AND('Trial Balance'!$F$9="",'Trial Balance'!$G$9=""),"",'Trial Balance'!$F$9-'Trial Balance'!$G$9)</f>
        <v/>
      </c>
      <c r="I9" s="20">
        <f>IF(AND('Trial Balance'!$F$9="",'Trial Balance'!$G$9=""),"",IF(ABS('Trial Balance'!$H$9)&lt;0.01,"OK","Review"))</f>
        <v/>
      </c>
      <c r="J9" s="15" t="inlineStr">
        <is>
          <t>Member capital contribution</t>
        </is>
      </c>
    </row>
    <row r="10">
      <c r="A10" s="14" t="inlineStr">
        <is>
          <t>3100</t>
        </is>
      </c>
      <c r="B10" s="15" t="inlineStr">
        <is>
          <t>Retained Earnings</t>
        </is>
      </c>
      <c r="C10" s="14" t="inlineStr">
        <is>
          <t>SFP</t>
        </is>
      </c>
      <c r="D10" s="15" t="inlineStr">
        <is>
          <t>Equity</t>
        </is>
      </c>
      <c r="E10" s="15" t="inlineStr">
        <is>
          <t>Equity</t>
        </is>
      </c>
      <c r="F10" s="16" t="n">
        <v>0</v>
      </c>
      <c r="G10" s="16" t="n">
        <v>12000</v>
      </c>
      <c r="H10" s="17">
        <f>IF(AND('Trial Balance'!$F$10="",'Trial Balance'!$G$10=""),"",'Trial Balance'!$F$10-'Trial Balance'!$G$10)</f>
        <v/>
      </c>
      <c r="I10" s="18">
        <f>IF(AND('Trial Balance'!$F$10="",'Trial Balance'!$G$10=""),"",IF(ABS('Trial Balance'!$H$10)&lt;0.01,"OK","Review"))</f>
        <v/>
      </c>
      <c r="J10" s="15" t="inlineStr">
        <is>
          <t>Opening retained earnings</t>
        </is>
      </c>
    </row>
    <row r="11">
      <c r="A11" s="14" t="inlineStr">
        <is>
          <t>4000</t>
        </is>
      </c>
      <c r="B11" s="15" t="inlineStr">
        <is>
          <t>Revenue</t>
        </is>
      </c>
      <c r="C11" s="14" t="inlineStr">
        <is>
          <t>P&amp;L</t>
        </is>
      </c>
      <c r="D11" s="15" t="inlineStr">
        <is>
          <t>Revenue</t>
        </is>
      </c>
      <c r="E11" s="15" t="inlineStr">
        <is>
          <t>N/A</t>
        </is>
      </c>
      <c r="F11" s="16" t="n">
        <v>0</v>
      </c>
      <c r="G11" s="16" t="n">
        <v>425000</v>
      </c>
      <c r="H11" s="19">
        <f>IF(AND('Trial Balance'!$F$11="",'Trial Balance'!$G$11=""),"",'Trial Balance'!$F$11-'Trial Balance'!$G$11)</f>
        <v/>
      </c>
      <c r="I11" s="20">
        <f>IF(AND('Trial Balance'!$F$11="",'Trial Balance'!$G$11=""),"",IF(ABS('Trial Balance'!$H$11)&lt;0.01,"OK","Review"))</f>
        <v/>
      </c>
      <c r="J11" s="15" t="inlineStr">
        <is>
          <t>Consulting service revenue</t>
        </is>
      </c>
    </row>
    <row r="12">
      <c r="A12" s="14" t="inlineStr">
        <is>
          <t>5000</t>
        </is>
      </c>
      <c r="B12" s="15" t="inlineStr">
        <is>
          <t>Cost of Sales</t>
        </is>
      </c>
      <c r="C12" s="14" t="inlineStr">
        <is>
          <t>P&amp;L</t>
        </is>
      </c>
      <c r="D12" s="15" t="inlineStr">
        <is>
          <t>Cost of Sales</t>
        </is>
      </c>
      <c r="E12" s="15" t="inlineStr">
        <is>
          <t>N/A</t>
        </is>
      </c>
      <c r="F12" s="16" t="n">
        <v>175000</v>
      </c>
      <c r="G12" s="16" t="n">
        <v>0</v>
      </c>
      <c r="H12" s="17">
        <f>IF(AND('Trial Balance'!$F$12="",'Trial Balance'!$G$12=""),"",'Trial Balance'!$F$12-'Trial Balance'!$G$12)</f>
        <v/>
      </c>
      <c r="I12" s="18">
        <f>IF(AND('Trial Balance'!$F$12="",'Trial Balance'!$G$12=""),"",IF(ABS('Trial Balance'!$H$12)&lt;0.01,"OK","Review"))</f>
        <v/>
      </c>
      <c r="J12" s="15" t="inlineStr">
        <is>
          <t>Direct project delivery costs</t>
        </is>
      </c>
    </row>
    <row r="13">
      <c r="A13" s="14" t="inlineStr">
        <is>
          <t>6000</t>
        </is>
      </c>
      <c r="B13" s="15" t="inlineStr">
        <is>
          <t>Operating Expenses</t>
        </is>
      </c>
      <c r="C13" s="14" t="inlineStr">
        <is>
          <t>P&amp;L</t>
        </is>
      </c>
      <c r="D13" s="15" t="inlineStr">
        <is>
          <t>Operating Expenses</t>
        </is>
      </c>
      <c r="E13" s="15" t="inlineStr">
        <is>
          <t>N/A</t>
        </is>
      </c>
      <c r="F13" s="16" t="n">
        <v>132000</v>
      </c>
      <c r="G13" s="16" t="n">
        <v>0</v>
      </c>
      <c r="H13" s="19">
        <f>IF(AND('Trial Balance'!$F$13="",'Trial Balance'!$G$13=""),"",'Trial Balance'!$F$13-'Trial Balance'!$G$13)</f>
        <v/>
      </c>
      <c r="I13" s="20">
        <f>IF(AND('Trial Balance'!$F$13="",'Trial Balance'!$G$13=""),"",IF(ABS('Trial Balance'!$H$13)&lt;0.01,"OK","Review"))</f>
        <v/>
      </c>
      <c r="J13" s="15" t="inlineStr">
        <is>
          <t>Payroll, rent, and administrative costs</t>
        </is>
      </c>
    </row>
    <row r="14">
      <c r="A14" s="14" t="n"/>
      <c r="B14" s="15" t="n"/>
      <c r="C14" s="14" t="n"/>
      <c r="D14" s="15" t="n"/>
      <c r="E14" s="15" t="n"/>
      <c r="F14" s="16" t="n"/>
      <c r="G14" s="16" t="n"/>
      <c r="H14" s="17">
        <f>IF(AND('Trial Balance'!$F$14="",'Trial Balance'!$G$14=""),"",'Trial Balance'!$F$14-'Trial Balance'!$G$14)</f>
        <v/>
      </c>
      <c r="I14" s="18">
        <f>IF(AND('Trial Balance'!$F$14="",'Trial Balance'!$G$14=""),"",IF(ABS('Trial Balance'!$H$14)&lt;0.01,"OK","Review"))</f>
        <v/>
      </c>
      <c r="J14" s="15" t="n"/>
    </row>
    <row r="15">
      <c r="A15" s="14" t="n"/>
      <c r="B15" s="15" t="n"/>
      <c r="C15" s="14" t="n"/>
      <c r="D15" s="15" t="n"/>
      <c r="E15" s="15" t="n"/>
      <c r="F15" s="16" t="n"/>
      <c r="G15" s="16" t="n"/>
      <c r="H15" s="19">
        <f>IF(AND('Trial Balance'!$F$15="",'Trial Balance'!$G$15=""),"",'Trial Balance'!$F$15-'Trial Balance'!$G$15)</f>
        <v/>
      </c>
      <c r="I15" s="20">
        <f>IF(AND('Trial Balance'!$F$15="",'Trial Balance'!$G$15=""),"",IF(ABS('Trial Balance'!$H$15)&lt;0.01,"OK","Review"))</f>
        <v/>
      </c>
      <c r="J15" s="15" t="n"/>
    </row>
    <row r="16">
      <c r="A16" s="14" t="n"/>
      <c r="B16" s="15" t="n"/>
      <c r="C16" s="14" t="n"/>
      <c r="D16" s="15" t="n"/>
      <c r="E16" s="15" t="n"/>
      <c r="F16" s="16" t="n"/>
      <c r="G16" s="16" t="n"/>
      <c r="H16" s="17">
        <f>IF(AND('Trial Balance'!$F$16="",'Trial Balance'!$G$16=""),"",'Trial Balance'!$F$16-'Trial Balance'!$G$16)</f>
        <v/>
      </c>
      <c r="I16" s="18">
        <f>IF(AND('Trial Balance'!$F$16="",'Trial Balance'!$G$16=""),"",IF(ABS('Trial Balance'!$H$16)&lt;0.01,"OK","Review"))</f>
        <v/>
      </c>
      <c r="J16" s="15" t="n"/>
    </row>
    <row r="17">
      <c r="A17" s="14" t="n"/>
      <c r="B17" s="15" t="n"/>
      <c r="C17" s="14" t="n"/>
      <c r="D17" s="15" t="n"/>
      <c r="E17" s="15" t="n"/>
      <c r="F17" s="16" t="n"/>
      <c r="G17" s="16" t="n"/>
      <c r="H17" s="19">
        <f>IF(AND('Trial Balance'!$F$17="",'Trial Balance'!$G$17=""),"",'Trial Balance'!$F$17-'Trial Balance'!$G$17)</f>
        <v/>
      </c>
      <c r="I17" s="20">
        <f>IF(AND('Trial Balance'!$F$17="",'Trial Balance'!$G$17=""),"",IF(ABS('Trial Balance'!$H$17)&lt;0.01,"OK","Review"))</f>
        <v/>
      </c>
      <c r="J17" s="15" t="n"/>
    </row>
    <row r="18">
      <c r="A18" s="14" t="n"/>
      <c r="B18" s="15" t="n"/>
      <c r="C18" s="14" t="n"/>
      <c r="D18" s="15" t="n"/>
      <c r="E18" s="15" t="n"/>
      <c r="F18" s="16" t="n"/>
      <c r="G18" s="16" t="n"/>
      <c r="H18" s="17">
        <f>IF(AND('Trial Balance'!$F$18="",'Trial Balance'!$G$18=""),"",'Trial Balance'!$F$18-'Trial Balance'!$G$18)</f>
        <v/>
      </c>
      <c r="I18" s="18">
        <f>IF(AND('Trial Balance'!$F$18="",'Trial Balance'!$G$18=""),"",IF(ABS('Trial Balance'!$H$18)&lt;0.01,"OK","Review"))</f>
        <v/>
      </c>
      <c r="J18" s="15" t="n"/>
    </row>
    <row r="19">
      <c r="A19" s="14" t="n"/>
      <c r="B19" s="15" t="n"/>
      <c r="C19" s="14" t="n"/>
      <c r="D19" s="15" t="n"/>
      <c r="E19" s="15" t="n"/>
      <c r="F19" s="16" t="n"/>
      <c r="G19" s="16" t="n"/>
      <c r="H19" s="19">
        <f>IF(AND('Trial Balance'!$F$19="",'Trial Balance'!$G$19=""),"",'Trial Balance'!$F$19-'Trial Balance'!$G$19)</f>
        <v/>
      </c>
      <c r="I19" s="20">
        <f>IF(AND('Trial Balance'!$F$19="",'Trial Balance'!$G$19=""),"",IF(ABS('Trial Balance'!$H$19)&lt;0.01,"OK","Review"))</f>
        <v/>
      </c>
      <c r="J19" s="15" t="n"/>
    </row>
    <row r="20">
      <c r="A20" s="14" t="n"/>
      <c r="B20" s="15" t="n"/>
      <c r="C20" s="14" t="n"/>
      <c r="D20" s="15" t="n"/>
      <c r="E20" s="15" t="n"/>
      <c r="F20" s="16" t="n"/>
      <c r="G20" s="16" t="n"/>
      <c r="H20" s="17">
        <f>IF(AND('Trial Balance'!$F$20="",'Trial Balance'!$G$20=""),"",'Trial Balance'!$F$20-'Trial Balance'!$G$20)</f>
        <v/>
      </c>
      <c r="I20" s="18">
        <f>IF(AND('Trial Balance'!$F$20="",'Trial Balance'!$G$20=""),"",IF(ABS('Trial Balance'!$H$20)&lt;0.01,"OK","Review"))</f>
        <v/>
      </c>
      <c r="J20" s="15" t="n"/>
    </row>
    <row r="21">
      <c r="A21" s="14" t="n"/>
      <c r="B21" s="15" t="n"/>
      <c r="C21" s="14" t="n"/>
      <c r="D21" s="15" t="n"/>
      <c r="E21" s="15" t="n"/>
      <c r="F21" s="16" t="n"/>
      <c r="G21" s="16" t="n"/>
      <c r="H21" s="19">
        <f>IF(AND('Trial Balance'!$F$21="",'Trial Balance'!$G$21=""),"",'Trial Balance'!$F$21-'Trial Balance'!$G$21)</f>
        <v/>
      </c>
      <c r="I21" s="20">
        <f>IF(AND('Trial Balance'!$F$21="",'Trial Balance'!$G$21=""),"",IF(ABS('Trial Balance'!$H$21)&lt;0.01,"OK","Review"))</f>
        <v/>
      </c>
      <c r="J21" s="15" t="n"/>
    </row>
    <row r="22">
      <c r="A22" s="14" t="n"/>
      <c r="B22" s="15" t="n"/>
      <c r="C22" s="14" t="n"/>
      <c r="D22" s="15" t="n"/>
      <c r="E22" s="15" t="n"/>
      <c r="F22" s="16" t="n"/>
      <c r="G22" s="16" t="n"/>
      <c r="H22" s="17">
        <f>IF(AND('Trial Balance'!$F$22="",'Trial Balance'!$G$22=""),"",'Trial Balance'!$F$22-'Trial Balance'!$G$22)</f>
        <v/>
      </c>
      <c r="I22" s="18">
        <f>IF(AND('Trial Balance'!$F$22="",'Trial Balance'!$G$22=""),"",IF(ABS('Trial Balance'!$H$22)&lt;0.01,"OK","Review"))</f>
        <v/>
      </c>
      <c r="J22" s="15" t="n"/>
    </row>
    <row r="23">
      <c r="A23" s="14" t="n"/>
      <c r="B23" s="15" t="n"/>
      <c r="C23" s="14" t="n"/>
      <c r="D23" s="15" t="n"/>
      <c r="E23" s="15" t="n"/>
      <c r="F23" s="16" t="n"/>
      <c r="G23" s="16" t="n"/>
      <c r="H23" s="19">
        <f>IF(AND('Trial Balance'!$F$23="",'Trial Balance'!$G$23=""),"",'Trial Balance'!$F$23-'Trial Balance'!$G$23)</f>
        <v/>
      </c>
      <c r="I23" s="20">
        <f>IF(AND('Trial Balance'!$F$23="",'Trial Balance'!$G$23=""),"",IF(ABS('Trial Balance'!$H$23)&lt;0.01,"OK","Review"))</f>
        <v/>
      </c>
      <c r="J23" s="15" t="n"/>
    </row>
    <row r="24">
      <c r="A24" s="14" t="n"/>
      <c r="B24" s="15" t="n"/>
      <c r="C24" s="14" t="n"/>
      <c r="D24" s="15" t="n"/>
      <c r="E24" s="15" t="n"/>
      <c r="F24" s="16" t="n"/>
      <c r="G24" s="16" t="n"/>
      <c r="H24" s="17">
        <f>IF(AND('Trial Balance'!$F$24="",'Trial Balance'!$G$24=""),"",'Trial Balance'!$F$24-'Trial Balance'!$G$24)</f>
        <v/>
      </c>
      <c r="I24" s="18">
        <f>IF(AND('Trial Balance'!$F$24="",'Trial Balance'!$G$24=""),"",IF(ABS('Trial Balance'!$H$24)&lt;0.01,"OK","Review"))</f>
        <v/>
      </c>
      <c r="J24" s="15" t="n"/>
    </row>
    <row r="25">
      <c r="A25" s="14" t="n"/>
      <c r="B25" s="15" t="n"/>
      <c r="C25" s="14" t="n"/>
      <c r="D25" s="15" t="n"/>
      <c r="E25" s="15" t="n"/>
      <c r="F25" s="16" t="n"/>
      <c r="G25" s="16" t="n"/>
      <c r="H25" s="19">
        <f>IF(AND('Trial Balance'!$F$25="",'Trial Balance'!$G$25=""),"",'Trial Balance'!$F$25-'Trial Balance'!$G$25)</f>
        <v/>
      </c>
      <c r="I25" s="20">
        <f>IF(AND('Trial Balance'!$F$25="",'Trial Balance'!$G$25=""),"",IF(ABS('Trial Balance'!$H$25)&lt;0.01,"OK","Review"))</f>
        <v/>
      </c>
      <c r="J25" s="15" t="n"/>
    </row>
    <row r="26">
      <c r="A26" s="14" t="n"/>
      <c r="B26" s="15" t="n"/>
      <c r="C26" s="14" t="n"/>
      <c r="D26" s="15" t="n"/>
      <c r="E26" s="15" t="n"/>
      <c r="F26" s="16" t="n"/>
      <c r="G26" s="16" t="n"/>
      <c r="H26" s="17">
        <f>IF(AND('Trial Balance'!$F$26="",'Trial Balance'!$G$26=""),"",'Trial Balance'!$F$26-'Trial Balance'!$G$26)</f>
        <v/>
      </c>
      <c r="I26" s="18">
        <f>IF(AND('Trial Balance'!$F$26="",'Trial Balance'!$G$26=""),"",IF(ABS('Trial Balance'!$H$26)&lt;0.01,"OK","Review"))</f>
        <v/>
      </c>
      <c r="J26" s="15" t="n"/>
    </row>
    <row r="27">
      <c r="A27" s="14" t="n"/>
      <c r="B27" s="15" t="n"/>
      <c r="C27" s="14" t="n"/>
      <c r="D27" s="15" t="n"/>
      <c r="E27" s="15" t="n"/>
      <c r="F27" s="16" t="n"/>
      <c r="G27" s="16" t="n"/>
      <c r="H27" s="19">
        <f>IF(AND('Trial Balance'!$F$27="",'Trial Balance'!$G$27=""),"",'Trial Balance'!$F$27-'Trial Balance'!$G$27)</f>
        <v/>
      </c>
      <c r="I27" s="20">
        <f>IF(AND('Trial Balance'!$F$27="",'Trial Balance'!$G$27=""),"",IF(ABS('Trial Balance'!$H$27)&lt;0.01,"OK","Review"))</f>
        <v/>
      </c>
      <c r="J27" s="15" t="n"/>
    </row>
    <row r="28">
      <c r="A28" s="14" t="n"/>
      <c r="B28" s="15" t="n"/>
      <c r="C28" s="14" t="n"/>
      <c r="D28" s="15" t="n"/>
      <c r="E28" s="15" t="n"/>
      <c r="F28" s="16" t="n"/>
      <c r="G28" s="16" t="n"/>
      <c r="H28" s="17">
        <f>IF(AND('Trial Balance'!$F$28="",'Trial Balance'!$G$28=""),"",'Trial Balance'!$F$28-'Trial Balance'!$G$28)</f>
        <v/>
      </c>
      <c r="I28" s="18">
        <f>IF(AND('Trial Balance'!$F$28="",'Trial Balance'!$G$28=""),"",IF(ABS('Trial Balance'!$H$28)&lt;0.01,"OK","Review"))</f>
        <v/>
      </c>
      <c r="J28" s="15" t="n"/>
    </row>
    <row r="29">
      <c r="A29" s="14" t="n"/>
      <c r="B29" s="15" t="n"/>
      <c r="C29" s="14" t="n"/>
      <c r="D29" s="15" t="n"/>
      <c r="E29" s="15" t="n"/>
      <c r="F29" s="16" t="n"/>
      <c r="G29" s="16" t="n"/>
      <c r="H29" s="19">
        <f>IF(AND('Trial Balance'!$F$29="",'Trial Balance'!$G$29=""),"",'Trial Balance'!$F$29-'Trial Balance'!$G$29)</f>
        <v/>
      </c>
      <c r="I29" s="20">
        <f>IF(AND('Trial Balance'!$F$29="",'Trial Balance'!$G$29=""),"",IF(ABS('Trial Balance'!$H$29)&lt;0.01,"OK","Review"))</f>
        <v/>
      </c>
      <c r="J29" s="15" t="n"/>
    </row>
    <row r="30">
      <c r="A30" s="14" t="n"/>
      <c r="B30" s="15" t="n"/>
      <c r="C30" s="14" t="n"/>
      <c r="D30" s="15" t="n"/>
      <c r="E30" s="15" t="n"/>
      <c r="F30" s="16" t="n"/>
      <c r="G30" s="16" t="n"/>
      <c r="H30" s="17">
        <f>IF(AND('Trial Balance'!$F$30="",'Trial Balance'!$G$30=""),"",'Trial Balance'!$F$30-'Trial Balance'!$G$30)</f>
        <v/>
      </c>
      <c r="I30" s="18">
        <f>IF(AND('Trial Balance'!$F$30="",'Trial Balance'!$G$30=""),"",IF(ABS('Trial Balance'!$H$30)&lt;0.01,"OK","Review"))</f>
        <v/>
      </c>
      <c r="J30" s="15" t="n"/>
    </row>
    <row r="31">
      <c r="A31" s="14" t="n"/>
      <c r="B31" s="15" t="n"/>
      <c r="C31" s="14" t="n"/>
      <c r="D31" s="15" t="n"/>
      <c r="E31" s="15" t="n"/>
      <c r="F31" s="16" t="n"/>
      <c r="G31" s="16" t="n"/>
      <c r="H31" s="19">
        <f>IF(AND('Trial Balance'!$F$31="",'Trial Balance'!$G$31=""),"",'Trial Balance'!$F$31-'Trial Balance'!$G$31)</f>
        <v/>
      </c>
      <c r="I31" s="20">
        <f>IF(AND('Trial Balance'!$F$31="",'Trial Balance'!$G$31=""),"",IF(ABS('Trial Balance'!$H$31)&lt;0.01,"OK","Review"))</f>
        <v/>
      </c>
      <c r="J31" s="15" t="n"/>
    </row>
    <row r="32">
      <c r="A32" s="14" t="n"/>
      <c r="B32" s="15" t="n"/>
      <c r="C32" s="14" t="n"/>
      <c r="D32" s="15" t="n"/>
      <c r="E32" s="15" t="n"/>
      <c r="F32" s="16" t="n"/>
      <c r="G32" s="16" t="n"/>
      <c r="H32" s="17">
        <f>IF(AND('Trial Balance'!$F$32="",'Trial Balance'!$G$32=""),"",'Trial Balance'!$F$32-'Trial Balance'!$G$32)</f>
        <v/>
      </c>
      <c r="I32" s="18">
        <f>IF(AND('Trial Balance'!$F$32="",'Trial Balance'!$G$32=""),"",IF(ABS('Trial Balance'!$H$32)&lt;0.01,"OK","Review"))</f>
        <v/>
      </c>
      <c r="J32" s="15" t="n"/>
    </row>
    <row r="33">
      <c r="A33" s="14" t="n"/>
      <c r="B33" s="15" t="n"/>
      <c r="C33" s="14" t="n"/>
      <c r="D33" s="15" t="n"/>
      <c r="E33" s="15" t="n"/>
      <c r="F33" s="16" t="n"/>
      <c r="G33" s="16" t="n"/>
      <c r="H33" s="19">
        <f>IF(AND('Trial Balance'!$F$33="",'Trial Balance'!$G$33=""),"",'Trial Balance'!$F$33-'Trial Balance'!$G$33)</f>
        <v/>
      </c>
      <c r="I33" s="20">
        <f>IF(AND('Trial Balance'!$F$33="",'Trial Balance'!$G$33=""),"",IF(ABS('Trial Balance'!$H$33)&lt;0.01,"OK","Review"))</f>
        <v/>
      </c>
      <c r="J33" s="15" t="n"/>
    </row>
    <row r="34">
      <c r="A34" s="14" t="n"/>
      <c r="B34" s="15" t="n"/>
      <c r="C34" s="14" t="n"/>
      <c r="D34" s="15" t="n"/>
      <c r="E34" s="15" t="n"/>
      <c r="F34" s="16" t="n"/>
      <c r="G34" s="16" t="n"/>
      <c r="H34" s="17">
        <f>IF(AND('Trial Balance'!$F$34="",'Trial Balance'!$G$34=""),"",'Trial Balance'!$F$34-'Trial Balance'!$G$34)</f>
        <v/>
      </c>
      <c r="I34" s="18">
        <f>IF(AND('Trial Balance'!$F$34="",'Trial Balance'!$G$34=""),"",IF(ABS('Trial Balance'!$H$34)&lt;0.01,"OK","Review"))</f>
        <v/>
      </c>
      <c r="J34" s="15" t="n"/>
    </row>
    <row r="35">
      <c r="A35" s="14" t="n"/>
      <c r="B35" s="15" t="n"/>
      <c r="C35" s="14" t="n"/>
      <c r="D35" s="15" t="n"/>
      <c r="E35" s="15" t="n"/>
      <c r="F35" s="16" t="n"/>
      <c r="G35" s="16" t="n"/>
      <c r="H35" s="19">
        <f>IF(AND('Trial Balance'!$F$35="",'Trial Balance'!$G$35=""),"",'Trial Balance'!$F$35-'Trial Balance'!$G$35)</f>
        <v/>
      </c>
      <c r="I35" s="20">
        <f>IF(AND('Trial Balance'!$F$35="",'Trial Balance'!$G$35=""),"",IF(ABS('Trial Balance'!$H$35)&lt;0.01,"OK","Review"))</f>
        <v/>
      </c>
      <c r="J35" s="15" t="n"/>
    </row>
    <row r="36">
      <c r="A36" s="14" t="n"/>
      <c r="B36" s="15" t="n"/>
      <c r="C36" s="14" t="n"/>
      <c r="D36" s="15" t="n"/>
      <c r="E36" s="15" t="n"/>
      <c r="F36" s="16" t="n"/>
      <c r="G36" s="16" t="n"/>
      <c r="H36" s="17">
        <f>IF(AND('Trial Balance'!$F$36="",'Trial Balance'!$G$36=""),"",'Trial Balance'!$F$36-'Trial Balance'!$G$36)</f>
        <v/>
      </c>
      <c r="I36" s="18">
        <f>IF(AND('Trial Balance'!$F$36="",'Trial Balance'!$G$36=""),"",IF(ABS('Trial Balance'!$H$36)&lt;0.01,"OK","Review"))</f>
        <v/>
      </c>
      <c r="J36" s="15" t="n"/>
    </row>
    <row r="37">
      <c r="A37" s="14" t="n"/>
      <c r="B37" s="15" t="n"/>
      <c r="C37" s="14" t="n"/>
      <c r="D37" s="15" t="n"/>
      <c r="E37" s="15" t="n"/>
      <c r="F37" s="16" t="n"/>
      <c r="G37" s="16" t="n"/>
      <c r="H37" s="19">
        <f>IF(AND('Trial Balance'!$F$37="",'Trial Balance'!$G$37=""),"",'Trial Balance'!$F$37-'Trial Balance'!$G$37)</f>
        <v/>
      </c>
      <c r="I37" s="20">
        <f>IF(AND('Trial Balance'!$F$37="",'Trial Balance'!$G$37=""),"",IF(ABS('Trial Balance'!$H$37)&lt;0.01,"OK","Review"))</f>
        <v/>
      </c>
      <c r="J37" s="15" t="n"/>
    </row>
    <row r="38">
      <c r="A38" s="14" t="n"/>
      <c r="B38" s="15" t="n"/>
      <c r="C38" s="14" t="n"/>
      <c r="D38" s="15" t="n"/>
      <c r="E38" s="15" t="n"/>
      <c r="F38" s="16" t="n"/>
      <c r="G38" s="16" t="n"/>
      <c r="H38" s="17">
        <f>IF(AND('Trial Balance'!$F$38="",'Trial Balance'!$G$38=""),"",'Trial Balance'!$F$38-'Trial Balance'!$G$38)</f>
        <v/>
      </c>
      <c r="I38" s="18">
        <f>IF(AND('Trial Balance'!$F$38="",'Trial Balance'!$G$38=""),"",IF(ABS('Trial Balance'!$H$38)&lt;0.01,"OK","Review"))</f>
        <v/>
      </c>
      <c r="J38" s="15" t="n"/>
    </row>
    <row r="39">
      <c r="A39" s="14" t="n"/>
      <c r="B39" s="15" t="n"/>
      <c r="C39" s="14" t="n"/>
      <c r="D39" s="15" t="n"/>
      <c r="E39" s="15" t="n"/>
      <c r="F39" s="16" t="n"/>
      <c r="G39" s="16" t="n"/>
      <c r="H39" s="19">
        <f>IF(AND('Trial Balance'!$F$39="",'Trial Balance'!$G$39=""),"",'Trial Balance'!$F$39-'Trial Balance'!$G$39)</f>
        <v/>
      </c>
      <c r="I39" s="20">
        <f>IF(AND('Trial Balance'!$F$39="",'Trial Balance'!$G$39=""),"",IF(ABS('Trial Balance'!$H$39)&lt;0.01,"OK","Review"))</f>
        <v/>
      </c>
      <c r="J39" s="15" t="n"/>
    </row>
    <row r="40">
      <c r="A40" s="14" t="n"/>
      <c r="B40" s="15" t="n"/>
      <c r="C40" s="14" t="n"/>
      <c r="D40" s="15" t="n"/>
      <c r="E40" s="15" t="n"/>
      <c r="F40" s="16" t="n"/>
      <c r="G40" s="16" t="n"/>
      <c r="H40" s="17">
        <f>IF(AND('Trial Balance'!$F$40="",'Trial Balance'!$G$40=""),"",'Trial Balance'!$F$40-'Trial Balance'!$G$40)</f>
        <v/>
      </c>
      <c r="I40" s="18">
        <f>IF(AND('Trial Balance'!$F$40="",'Trial Balance'!$G$40=""),"",IF(ABS('Trial Balance'!$H$40)&lt;0.01,"OK","Review"))</f>
        <v/>
      </c>
      <c r="J40" s="15" t="n"/>
    </row>
    <row r="41">
      <c r="A41" s="14" t="n"/>
      <c r="B41" s="15" t="n"/>
      <c r="C41" s="14" t="n"/>
      <c r="D41" s="15" t="n"/>
      <c r="E41" s="15" t="n"/>
      <c r="F41" s="16" t="n"/>
      <c r="G41" s="16" t="n"/>
      <c r="H41" s="19">
        <f>IF(AND('Trial Balance'!$F$41="",'Trial Balance'!$G$41=""),"",'Trial Balance'!$F$41-'Trial Balance'!$G$41)</f>
        <v/>
      </c>
      <c r="I41" s="20">
        <f>IF(AND('Trial Balance'!$F$41="",'Trial Balance'!$G$41=""),"",IF(ABS('Trial Balance'!$H$41)&lt;0.01,"OK","Review"))</f>
        <v/>
      </c>
      <c r="J41" s="15" t="n"/>
    </row>
    <row r="42">
      <c r="A42" s="14" t="n"/>
      <c r="B42" s="15" t="n"/>
      <c r="C42" s="14" t="n"/>
      <c r="D42" s="15" t="n"/>
      <c r="E42" s="15" t="n"/>
      <c r="F42" s="16" t="n"/>
      <c r="G42" s="16" t="n"/>
      <c r="H42" s="17">
        <f>IF(AND('Trial Balance'!$F$42="",'Trial Balance'!$G$42=""),"",'Trial Balance'!$F$42-'Trial Balance'!$G$42)</f>
        <v/>
      </c>
      <c r="I42" s="18">
        <f>IF(AND('Trial Balance'!$F$42="",'Trial Balance'!$G$42=""),"",IF(ABS('Trial Balance'!$H$42)&lt;0.01,"OK","Review"))</f>
        <v/>
      </c>
      <c r="J42" s="15" t="n"/>
    </row>
    <row r="43">
      <c r="A43" s="14" t="n"/>
      <c r="B43" s="15" t="n"/>
      <c r="C43" s="14" t="n"/>
      <c r="D43" s="15" t="n"/>
      <c r="E43" s="15" t="n"/>
      <c r="F43" s="16" t="n"/>
      <c r="G43" s="16" t="n"/>
      <c r="H43" s="19">
        <f>IF(AND('Trial Balance'!$F$43="",'Trial Balance'!$G$43=""),"",'Trial Balance'!$F$43-'Trial Balance'!$G$43)</f>
        <v/>
      </c>
      <c r="I43" s="20">
        <f>IF(AND('Trial Balance'!$F$43="",'Trial Balance'!$G$43=""),"",IF(ABS('Trial Balance'!$H$43)&lt;0.01,"OK","Review"))</f>
        <v/>
      </c>
      <c r="J43" s="15" t="n"/>
    </row>
    <row r="44">
      <c r="A44" s="14" t="n"/>
      <c r="B44" s="15" t="n"/>
      <c r="C44" s="14" t="n"/>
      <c r="D44" s="15" t="n"/>
      <c r="E44" s="15" t="n"/>
      <c r="F44" s="16" t="n"/>
      <c r="G44" s="16" t="n"/>
      <c r="H44" s="17">
        <f>IF(AND('Trial Balance'!$F$44="",'Trial Balance'!$G$44=""),"",'Trial Balance'!$F$44-'Trial Balance'!$G$44)</f>
        <v/>
      </c>
      <c r="I44" s="18">
        <f>IF(AND('Trial Balance'!$F$44="",'Trial Balance'!$G$44=""),"",IF(ABS('Trial Balance'!$H$44)&lt;0.01,"OK","Review"))</f>
        <v/>
      </c>
      <c r="J44" s="15" t="n"/>
    </row>
    <row r="45">
      <c r="A45" s="14" t="n"/>
      <c r="B45" s="15" t="n"/>
      <c r="C45" s="14" t="n"/>
      <c r="D45" s="15" t="n"/>
      <c r="E45" s="15" t="n"/>
      <c r="F45" s="16" t="n"/>
      <c r="G45" s="16" t="n"/>
      <c r="H45" s="19">
        <f>IF(AND('Trial Balance'!$F$45="",'Trial Balance'!$G$45=""),"",'Trial Balance'!$F$45-'Trial Balance'!$G$45)</f>
        <v/>
      </c>
      <c r="I45" s="20">
        <f>IF(AND('Trial Balance'!$F$45="",'Trial Balance'!$G$45=""),"",IF(ABS('Trial Balance'!$H$45)&lt;0.01,"OK","Review"))</f>
        <v/>
      </c>
      <c r="J45" s="15" t="n"/>
    </row>
    <row r="46">
      <c r="A46" s="14" t="n"/>
      <c r="B46" s="15" t="n"/>
      <c r="C46" s="14" t="n"/>
      <c r="D46" s="15" t="n"/>
      <c r="E46" s="15" t="n"/>
      <c r="F46" s="16" t="n"/>
      <c r="G46" s="16" t="n"/>
      <c r="H46" s="17">
        <f>IF(AND('Trial Balance'!$F$46="",'Trial Balance'!$G$46=""),"",'Trial Balance'!$F$46-'Trial Balance'!$G$46)</f>
        <v/>
      </c>
      <c r="I46" s="18">
        <f>IF(AND('Trial Balance'!$F$46="",'Trial Balance'!$G$46=""),"",IF(ABS('Trial Balance'!$H$46)&lt;0.01,"OK","Review"))</f>
        <v/>
      </c>
      <c r="J46" s="15" t="n"/>
    </row>
    <row r="47">
      <c r="A47" s="14" t="n"/>
      <c r="B47" s="15" t="n"/>
      <c r="C47" s="14" t="n"/>
      <c r="D47" s="15" t="n"/>
      <c r="E47" s="15" t="n"/>
      <c r="F47" s="16" t="n"/>
      <c r="G47" s="16" t="n"/>
      <c r="H47" s="19">
        <f>IF(AND('Trial Balance'!$F$47="",'Trial Balance'!$G$47=""),"",'Trial Balance'!$F$47-'Trial Balance'!$G$47)</f>
        <v/>
      </c>
      <c r="I47" s="20">
        <f>IF(AND('Trial Balance'!$F$47="",'Trial Balance'!$G$47=""),"",IF(ABS('Trial Balance'!$H$47)&lt;0.01,"OK","Review"))</f>
        <v/>
      </c>
      <c r="J47" s="15" t="n"/>
    </row>
    <row r="48">
      <c r="A48" s="14" t="n"/>
      <c r="B48" s="15" t="n"/>
      <c r="C48" s="14" t="n"/>
      <c r="D48" s="15" t="n"/>
      <c r="E48" s="15" t="n"/>
      <c r="F48" s="16" t="n"/>
      <c r="G48" s="16" t="n"/>
      <c r="H48" s="17">
        <f>IF(AND('Trial Balance'!$F$48="",'Trial Balance'!$G$48=""),"",'Trial Balance'!$F$48-'Trial Balance'!$G$48)</f>
        <v/>
      </c>
      <c r="I48" s="18">
        <f>IF(AND('Trial Balance'!$F$48="",'Trial Balance'!$G$48=""),"",IF(ABS('Trial Balance'!$H$48)&lt;0.01,"OK","Review"))</f>
        <v/>
      </c>
      <c r="J48" s="15" t="n"/>
    </row>
    <row r="49">
      <c r="A49" s="14" t="n"/>
      <c r="B49" s="15" t="n"/>
      <c r="C49" s="14" t="n"/>
      <c r="D49" s="15" t="n"/>
      <c r="E49" s="15" t="n"/>
      <c r="F49" s="16" t="n"/>
      <c r="G49" s="16" t="n"/>
      <c r="H49" s="19">
        <f>IF(AND('Trial Balance'!$F$49="",'Trial Balance'!$G$49=""),"",'Trial Balance'!$F$49-'Trial Balance'!$G$49)</f>
        <v/>
      </c>
      <c r="I49" s="20">
        <f>IF(AND('Trial Balance'!$F$49="",'Trial Balance'!$G$49=""),"",IF(ABS('Trial Balance'!$H$49)&lt;0.01,"OK","Review"))</f>
        <v/>
      </c>
      <c r="J49" s="15" t="n"/>
    </row>
    <row r="50">
      <c r="A50" s="14" t="n"/>
      <c r="B50" s="15" t="n"/>
      <c r="C50" s="14" t="n"/>
      <c r="D50" s="15" t="n"/>
      <c r="E50" s="15" t="n"/>
      <c r="F50" s="16" t="n"/>
      <c r="G50" s="16" t="n"/>
      <c r="H50" s="17">
        <f>IF(AND('Trial Balance'!$F$50="",'Trial Balance'!$G$50=""),"",'Trial Balance'!$F$50-'Trial Balance'!$G$50)</f>
        <v/>
      </c>
      <c r="I50" s="18">
        <f>IF(AND('Trial Balance'!$F$50="",'Trial Balance'!$G$50=""),"",IF(ABS('Trial Balance'!$H$50)&lt;0.01,"OK","Review"))</f>
        <v/>
      </c>
      <c r="J50" s="15" t="n"/>
    </row>
    <row r="51">
      <c r="A51" s="14" t="n"/>
      <c r="B51" s="15" t="n"/>
      <c r="C51" s="14" t="n"/>
      <c r="D51" s="15" t="n"/>
      <c r="E51" s="15" t="n"/>
      <c r="F51" s="16" t="n"/>
      <c r="G51" s="16" t="n"/>
      <c r="H51" s="19">
        <f>IF(AND('Trial Balance'!$F$51="",'Trial Balance'!$G$51=""),"",'Trial Balance'!$F$51-'Trial Balance'!$G$51)</f>
        <v/>
      </c>
      <c r="I51" s="20">
        <f>IF(AND('Trial Balance'!$F$51="",'Trial Balance'!$G$51=""),"",IF(ABS('Trial Balance'!$H$51)&lt;0.01,"OK","Review"))</f>
        <v/>
      </c>
      <c r="J51" s="15" t="n"/>
    </row>
    <row r="52">
      <c r="A52" s="14" t="n"/>
      <c r="B52" s="15" t="n"/>
      <c r="C52" s="14" t="n"/>
      <c r="D52" s="15" t="n"/>
      <c r="E52" s="15" t="n"/>
      <c r="F52" s="16" t="n"/>
      <c r="G52" s="16" t="n"/>
      <c r="H52" s="17">
        <f>IF(AND('Trial Balance'!$F$52="",'Trial Balance'!$G$52=""),"",'Trial Balance'!$F$52-'Trial Balance'!$G$52)</f>
        <v/>
      </c>
      <c r="I52" s="18">
        <f>IF(AND('Trial Balance'!$F$52="",'Trial Balance'!$G$52=""),"",IF(ABS('Trial Balance'!$H$52)&lt;0.01,"OK","Review"))</f>
        <v/>
      </c>
      <c r="J52" s="15" t="n"/>
    </row>
    <row r="53">
      <c r="A53" s="14" t="n"/>
      <c r="B53" s="15" t="n"/>
      <c r="C53" s="14" t="n"/>
      <c r="D53" s="15" t="n"/>
      <c r="E53" s="15" t="n"/>
      <c r="F53" s="16" t="n"/>
      <c r="G53" s="16" t="n"/>
      <c r="H53" s="19">
        <f>IF(AND('Trial Balance'!$F$53="",'Trial Balance'!$G$53=""),"",'Trial Balance'!$F$53-'Trial Balance'!$G$53)</f>
        <v/>
      </c>
      <c r="I53" s="20">
        <f>IF(AND('Trial Balance'!$F$53="",'Trial Balance'!$G$53=""),"",IF(ABS('Trial Balance'!$H$53)&lt;0.01,"OK","Review"))</f>
        <v/>
      </c>
      <c r="J53" s="15" t="n"/>
    </row>
    <row r="54">
      <c r="A54" s="14" t="n"/>
      <c r="B54" s="15" t="n"/>
      <c r="C54" s="14" t="n"/>
      <c r="D54" s="15" t="n"/>
      <c r="E54" s="15" t="n"/>
      <c r="F54" s="16" t="n"/>
      <c r="G54" s="16" t="n"/>
      <c r="H54" s="17">
        <f>IF(AND('Trial Balance'!$F$54="",'Trial Balance'!$G$54=""),"",'Trial Balance'!$F$54-'Trial Balance'!$G$54)</f>
        <v/>
      </c>
      <c r="I54" s="18">
        <f>IF(AND('Trial Balance'!$F$54="",'Trial Balance'!$G$54=""),"",IF(ABS('Trial Balance'!$H$54)&lt;0.01,"OK","Review"))</f>
        <v/>
      </c>
      <c r="J54" s="15" t="n"/>
    </row>
    <row r="55">
      <c r="A55" s="14" t="n"/>
      <c r="B55" s="15" t="n"/>
      <c r="C55" s="14" t="n"/>
      <c r="D55" s="15" t="n"/>
      <c r="E55" s="15" t="n"/>
      <c r="F55" s="16" t="n"/>
      <c r="G55" s="16" t="n"/>
      <c r="H55" s="19">
        <f>IF(AND('Trial Balance'!$F$55="",'Trial Balance'!$G$55=""),"",'Trial Balance'!$F$55-'Trial Balance'!$G$55)</f>
        <v/>
      </c>
      <c r="I55" s="20">
        <f>IF(AND('Trial Balance'!$F$55="",'Trial Balance'!$G$55=""),"",IF(ABS('Trial Balance'!$H$55)&lt;0.01,"OK","Review"))</f>
        <v/>
      </c>
      <c r="J55" s="15" t="n"/>
    </row>
    <row r="56">
      <c r="A56" s="14" t="n"/>
      <c r="B56" s="15" t="n"/>
      <c r="C56" s="14" t="n"/>
      <c r="D56" s="15" t="n"/>
      <c r="E56" s="15" t="n"/>
      <c r="F56" s="16" t="n"/>
      <c r="G56" s="16" t="n"/>
      <c r="H56" s="17">
        <f>IF(AND('Trial Balance'!$F$56="",'Trial Balance'!$G$56=""),"",'Trial Balance'!$F$56-'Trial Balance'!$G$56)</f>
        <v/>
      </c>
      <c r="I56" s="18">
        <f>IF(AND('Trial Balance'!$F$56="",'Trial Balance'!$G$56=""),"",IF(ABS('Trial Balance'!$H$56)&lt;0.01,"OK","Review"))</f>
        <v/>
      </c>
      <c r="J56" s="15" t="n"/>
    </row>
    <row r="57">
      <c r="A57" s="14" t="n"/>
      <c r="B57" s="15" t="n"/>
      <c r="C57" s="14" t="n"/>
      <c r="D57" s="15" t="n"/>
      <c r="E57" s="15" t="n"/>
      <c r="F57" s="16" t="n"/>
      <c r="G57" s="16" t="n"/>
      <c r="H57" s="19">
        <f>IF(AND('Trial Balance'!$F$57="",'Trial Balance'!$G$57=""),"",'Trial Balance'!$F$57-'Trial Balance'!$G$57)</f>
        <v/>
      </c>
      <c r="I57" s="20">
        <f>IF(AND('Trial Balance'!$F$57="",'Trial Balance'!$G$57=""),"",IF(ABS('Trial Balance'!$H$57)&lt;0.01,"OK","Review"))</f>
        <v/>
      </c>
      <c r="J57" s="15" t="n"/>
    </row>
    <row r="58">
      <c r="A58" s="14" t="n"/>
      <c r="B58" s="15" t="n"/>
      <c r="C58" s="14" t="n"/>
      <c r="D58" s="15" t="n"/>
      <c r="E58" s="15" t="n"/>
      <c r="F58" s="16" t="n"/>
      <c r="G58" s="16" t="n"/>
      <c r="H58" s="17">
        <f>IF(AND('Trial Balance'!$F$58="",'Trial Balance'!$G$58=""),"",'Trial Balance'!$F$58-'Trial Balance'!$G$58)</f>
        <v/>
      </c>
      <c r="I58" s="18">
        <f>IF(AND('Trial Balance'!$F$58="",'Trial Balance'!$G$58=""),"",IF(ABS('Trial Balance'!$H$58)&lt;0.01,"OK","Review"))</f>
        <v/>
      </c>
      <c r="J58" s="15" t="n"/>
    </row>
    <row r="59">
      <c r="A59" s="14" t="n"/>
      <c r="B59" s="15" t="n"/>
      <c r="C59" s="14" t="n"/>
      <c r="D59" s="15" t="n"/>
      <c r="E59" s="15" t="n"/>
      <c r="F59" s="16" t="n"/>
      <c r="G59" s="16" t="n"/>
      <c r="H59" s="19">
        <f>IF(AND('Trial Balance'!$F$59="",'Trial Balance'!$G$59=""),"",'Trial Balance'!$F$59-'Trial Balance'!$G$59)</f>
        <v/>
      </c>
      <c r="I59" s="20">
        <f>IF(AND('Trial Balance'!$F$59="",'Trial Balance'!$G$59=""),"",IF(ABS('Trial Balance'!$H$59)&lt;0.01,"OK","Review"))</f>
        <v/>
      </c>
      <c r="J59" s="15" t="n"/>
    </row>
    <row r="60">
      <c r="A60" s="14" t="n"/>
      <c r="B60" s="15" t="n"/>
      <c r="C60" s="14" t="n"/>
      <c r="D60" s="15" t="n"/>
      <c r="E60" s="15" t="n"/>
      <c r="F60" s="16" t="n"/>
      <c r="G60" s="16" t="n"/>
      <c r="H60" s="17">
        <f>IF(AND('Trial Balance'!$F$60="",'Trial Balance'!$G$60=""),"",'Trial Balance'!$F$60-'Trial Balance'!$G$60)</f>
        <v/>
      </c>
      <c r="I60" s="18">
        <f>IF(AND('Trial Balance'!$F$60="",'Trial Balance'!$G$60=""),"",IF(ABS('Trial Balance'!$H$60)&lt;0.01,"OK","Review"))</f>
        <v/>
      </c>
      <c r="J60" s="15" t="n"/>
    </row>
    <row r="61">
      <c r="A61" s="14" t="n"/>
      <c r="B61" s="15" t="n"/>
      <c r="C61" s="14" t="n"/>
      <c r="D61" s="15" t="n"/>
      <c r="E61" s="15" t="n"/>
      <c r="F61" s="16" t="n"/>
      <c r="G61" s="16" t="n"/>
      <c r="H61" s="19">
        <f>IF(AND('Trial Balance'!$F$61="",'Trial Balance'!$G$61=""),"",'Trial Balance'!$F$61-'Trial Balance'!$G$61)</f>
        <v/>
      </c>
      <c r="I61" s="20">
        <f>IF(AND('Trial Balance'!$F$61="",'Trial Balance'!$G$61=""),"",IF(ABS('Trial Balance'!$H$61)&lt;0.01,"OK","Review"))</f>
        <v/>
      </c>
      <c r="J61" s="15" t="n"/>
    </row>
    <row r="62">
      <c r="A62" s="14" t="n"/>
      <c r="B62" s="15" t="n"/>
      <c r="C62" s="14" t="n"/>
      <c r="D62" s="15" t="n"/>
      <c r="E62" s="15" t="n"/>
      <c r="F62" s="16" t="n"/>
      <c r="G62" s="16" t="n"/>
      <c r="H62" s="17">
        <f>IF(AND('Trial Balance'!$F$62="",'Trial Balance'!$G$62=""),"",'Trial Balance'!$F$62-'Trial Balance'!$G$62)</f>
        <v/>
      </c>
      <c r="I62" s="18">
        <f>IF(AND('Trial Balance'!$F$62="",'Trial Balance'!$G$62=""),"",IF(ABS('Trial Balance'!$H$62)&lt;0.01,"OK","Review"))</f>
        <v/>
      </c>
      <c r="J62" s="15" t="n"/>
    </row>
    <row r="63">
      <c r="A63" s="14" t="n"/>
      <c r="B63" s="15" t="n"/>
      <c r="C63" s="14" t="n"/>
      <c r="D63" s="15" t="n"/>
      <c r="E63" s="15" t="n"/>
      <c r="F63" s="16" t="n"/>
      <c r="G63" s="16" t="n"/>
      <c r="H63" s="19">
        <f>IF(AND('Trial Balance'!$F$63="",'Trial Balance'!$G$63=""),"",'Trial Balance'!$F$63-'Trial Balance'!$G$63)</f>
        <v/>
      </c>
      <c r="I63" s="20">
        <f>IF(AND('Trial Balance'!$F$63="",'Trial Balance'!$G$63=""),"",IF(ABS('Trial Balance'!$H$63)&lt;0.01,"OK","Review"))</f>
        <v/>
      </c>
      <c r="J63" s="15" t="n"/>
    </row>
    <row r="64">
      <c r="A64" s="14" t="n"/>
      <c r="B64" s="15" t="n"/>
      <c r="C64" s="14" t="n"/>
      <c r="D64" s="15" t="n"/>
      <c r="E64" s="15" t="n"/>
      <c r="F64" s="16" t="n"/>
      <c r="G64" s="16" t="n"/>
      <c r="H64" s="17">
        <f>IF(AND('Trial Balance'!$F$64="",'Trial Balance'!$G$64=""),"",'Trial Balance'!$F$64-'Trial Balance'!$G$64)</f>
        <v/>
      </c>
      <c r="I64" s="18">
        <f>IF(AND('Trial Balance'!$F$64="",'Trial Balance'!$G$64=""),"",IF(ABS('Trial Balance'!$H$64)&lt;0.01,"OK","Review"))</f>
        <v/>
      </c>
      <c r="J64" s="15" t="n"/>
    </row>
    <row r="65">
      <c r="A65" s="14" t="n"/>
      <c r="B65" s="15" t="n"/>
      <c r="C65" s="14" t="n"/>
      <c r="D65" s="15" t="n"/>
      <c r="E65" s="15" t="n"/>
      <c r="F65" s="16" t="n"/>
      <c r="G65" s="16" t="n"/>
      <c r="H65" s="19">
        <f>IF(AND('Trial Balance'!$F$65="",'Trial Balance'!$G$65=""),"",'Trial Balance'!$F$65-'Trial Balance'!$G$65)</f>
        <v/>
      </c>
      <c r="I65" s="20">
        <f>IF(AND('Trial Balance'!$F$65="",'Trial Balance'!$G$65=""),"",IF(ABS('Trial Balance'!$H$65)&lt;0.01,"OK","Review"))</f>
        <v/>
      </c>
      <c r="J65" s="15" t="n"/>
    </row>
    <row r="66">
      <c r="A66" s="14" t="n"/>
      <c r="B66" s="15" t="n"/>
      <c r="C66" s="14" t="n"/>
      <c r="D66" s="15" t="n"/>
      <c r="E66" s="15" t="n"/>
      <c r="F66" s="16" t="n"/>
      <c r="G66" s="16" t="n"/>
      <c r="H66" s="17">
        <f>IF(AND('Trial Balance'!$F$66="",'Trial Balance'!$G$66=""),"",'Trial Balance'!$F$66-'Trial Balance'!$G$66)</f>
        <v/>
      </c>
      <c r="I66" s="18">
        <f>IF(AND('Trial Balance'!$F$66="",'Trial Balance'!$G$66=""),"",IF(ABS('Trial Balance'!$H$66)&lt;0.01,"OK","Review"))</f>
        <v/>
      </c>
      <c r="J66" s="15" t="n"/>
    </row>
    <row r="67">
      <c r="A67" s="14" t="n"/>
      <c r="B67" s="15" t="n"/>
      <c r="C67" s="14" t="n"/>
      <c r="D67" s="15" t="n"/>
      <c r="E67" s="15" t="n"/>
      <c r="F67" s="16" t="n"/>
      <c r="G67" s="16" t="n"/>
      <c r="H67" s="19">
        <f>IF(AND('Trial Balance'!$F$67="",'Trial Balance'!$G$67=""),"",'Trial Balance'!$F$67-'Trial Balance'!$G$67)</f>
        <v/>
      </c>
      <c r="I67" s="20">
        <f>IF(AND('Trial Balance'!$F$67="",'Trial Balance'!$G$67=""),"",IF(ABS('Trial Balance'!$H$67)&lt;0.01,"OK","Review"))</f>
        <v/>
      </c>
      <c r="J67" s="15" t="n"/>
    </row>
    <row r="68">
      <c r="A68" s="14" t="n"/>
      <c r="B68" s="15" t="n"/>
      <c r="C68" s="14" t="n"/>
      <c r="D68" s="15" t="n"/>
      <c r="E68" s="15" t="n"/>
      <c r="F68" s="16" t="n"/>
      <c r="G68" s="16" t="n"/>
      <c r="H68" s="17">
        <f>IF(AND('Trial Balance'!$F$68="",'Trial Balance'!$G$68=""),"",'Trial Balance'!$F$68-'Trial Balance'!$G$68)</f>
        <v/>
      </c>
      <c r="I68" s="18">
        <f>IF(AND('Trial Balance'!$F$68="",'Trial Balance'!$G$68=""),"",IF(ABS('Trial Balance'!$H$68)&lt;0.01,"OK","Review"))</f>
        <v/>
      </c>
      <c r="J68" s="15" t="n"/>
    </row>
    <row r="69">
      <c r="A69" s="14" t="n"/>
      <c r="B69" s="15" t="n"/>
      <c r="C69" s="14" t="n"/>
      <c r="D69" s="15" t="n"/>
      <c r="E69" s="15" t="n"/>
      <c r="F69" s="16" t="n"/>
      <c r="G69" s="16" t="n"/>
      <c r="H69" s="19">
        <f>IF(AND('Trial Balance'!$F$69="",'Trial Balance'!$G$69=""),"",'Trial Balance'!$F$69-'Trial Balance'!$G$69)</f>
        <v/>
      </c>
      <c r="I69" s="20">
        <f>IF(AND('Trial Balance'!$F$69="",'Trial Balance'!$G$69=""),"",IF(ABS('Trial Balance'!$H$69)&lt;0.01,"OK","Review"))</f>
        <v/>
      </c>
      <c r="J69" s="15" t="n"/>
    </row>
    <row r="70">
      <c r="A70" s="14" t="n"/>
      <c r="B70" s="15" t="n"/>
      <c r="C70" s="14" t="n"/>
      <c r="D70" s="15" t="n"/>
      <c r="E70" s="15" t="n"/>
      <c r="F70" s="16" t="n"/>
      <c r="G70" s="16" t="n"/>
      <c r="H70" s="17">
        <f>IF(AND('Trial Balance'!$F$70="",'Trial Balance'!$G$70=""),"",'Trial Balance'!$F$70-'Trial Balance'!$G$70)</f>
        <v/>
      </c>
      <c r="I70" s="18">
        <f>IF(AND('Trial Balance'!$F$70="",'Trial Balance'!$G$70=""),"",IF(ABS('Trial Balance'!$H$70)&lt;0.01,"OK","Review"))</f>
        <v/>
      </c>
      <c r="J70" s="15" t="n"/>
    </row>
    <row r="71">
      <c r="A71" s="14" t="n"/>
      <c r="B71" s="15" t="n"/>
      <c r="C71" s="14" t="n"/>
      <c r="D71" s="15" t="n"/>
      <c r="E71" s="15" t="n"/>
      <c r="F71" s="16" t="n"/>
      <c r="G71" s="16" t="n"/>
      <c r="H71" s="19">
        <f>IF(AND('Trial Balance'!$F$71="",'Trial Balance'!$G$71=""),"",'Trial Balance'!$F$71-'Trial Balance'!$G$71)</f>
        <v/>
      </c>
      <c r="I71" s="20">
        <f>IF(AND('Trial Balance'!$F$71="",'Trial Balance'!$G$71=""),"",IF(ABS('Trial Balance'!$H$71)&lt;0.01,"OK","Review"))</f>
        <v/>
      </c>
      <c r="J71" s="15" t="n"/>
    </row>
    <row r="72">
      <c r="A72" s="14" t="n"/>
      <c r="B72" s="15" t="n"/>
      <c r="C72" s="14" t="n"/>
      <c r="D72" s="15" t="n"/>
      <c r="E72" s="15" t="n"/>
      <c r="F72" s="16" t="n"/>
      <c r="G72" s="16" t="n"/>
      <c r="H72" s="17">
        <f>IF(AND('Trial Balance'!$F$72="",'Trial Balance'!$G$72=""),"",'Trial Balance'!$F$72-'Trial Balance'!$G$72)</f>
        <v/>
      </c>
      <c r="I72" s="18">
        <f>IF(AND('Trial Balance'!$F$72="",'Trial Balance'!$G$72=""),"",IF(ABS('Trial Balance'!$H$72)&lt;0.01,"OK","Review"))</f>
        <v/>
      </c>
      <c r="J72" s="15" t="n"/>
    </row>
    <row r="73">
      <c r="A73" s="14" t="n"/>
      <c r="B73" s="15" t="n"/>
      <c r="C73" s="14" t="n"/>
      <c r="D73" s="15" t="n"/>
      <c r="E73" s="15" t="n"/>
      <c r="F73" s="16" t="n"/>
      <c r="G73" s="16" t="n"/>
      <c r="H73" s="19">
        <f>IF(AND('Trial Balance'!$F$73="",'Trial Balance'!$G$73=""),"",'Trial Balance'!$F$73-'Trial Balance'!$G$73)</f>
        <v/>
      </c>
      <c r="I73" s="20">
        <f>IF(AND('Trial Balance'!$F$73="",'Trial Balance'!$G$73=""),"",IF(ABS('Trial Balance'!$H$73)&lt;0.01,"OK","Review"))</f>
        <v/>
      </c>
      <c r="J73" s="15" t="n"/>
    </row>
    <row r="74">
      <c r="A74" s="14" t="n"/>
      <c r="B74" s="15" t="n"/>
      <c r="C74" s="14" t="n"/>
      <c r="D74" s="15" t="n"/>
      <c r="E74" s="15" t="n"/>
      <c r="F74" s="16" t="n"/>
      <c r="G74" s="16" t="n"/>
      <c r="H74" s="17">
        <f>IF(AND('Trial Balance'!$F$74="",'Trial Balance'!$G$74=""),"",'Trial Balance'!$F$74-'Trial Balance'!$G$74)</f>
        <v/>
      </c>
      <c r="I74" s="18">
        <f>IF(AND('Trial Balance'!$F$74="",'Trial Balance'!$G$74=""),"",IF(ABS('Trial Balance'!$H$74)&lt;0.01,"OK","Review"))</f>
        <v/>
      </c>
      <c r="J74" s="15" t="n"/>
    </row>
    <row r="75">
      <c r="A75" s="14" t="n"/>
      <c r="B75" s="15" t="n"/>
      <c r="C75" s="14" t="n"/>
      <c r="D75" s="15" t="n"/>
      <c r="E75" s="15" t="n"/>
      <c r="F75" s="16" t="n"/>
      <c r="G75" s="16" t="n"/>
      <c r="H75" s="19">
        <f>IF(AND('Trial Balance'!$F$75="",'Trial Balance'!$G$75=""),"",'Trial Balance'!$F$75-'Trial Balance'!$G$75)</f>
        <v/>
      </c>
      <c r="I75" s="20">
        <f>IF(AND('Trial Balance'!$F$75="",'Trial Balance'!$G$75=""),"",IF(ABS('Trial Balance'!$H$75)&lt;0.01,"OK","Review"))</f>
        <v/>
      </c>
      <c r="J75" s="15" t="n"/>
    </row>
    <row r="76">
      <c r="A76" s="14" t="n"/>
      <c r="B76" s="15" t="n"/>
      <c r="C76" s="14" t="n"/>
      <c r="D76" s="15" t="n"/>
      <c r="E76" s="15" t="n"/>
      <c r="F76" s="16" t="n"/>
      <c r="G76" s="16" t="n"/>
      <c r="H76" s="17">
        <f>IF(AND('Trial Balance'!$F$76="",'Trial Balance'!$G$76=""),"",'Trial Balance'!$F$76-'Trial Balance'!$G$76)</f>
        <v/>
      </c>
      <c r="I76" s="18">
        <f>IF(AND('Trial Balance'!$F$76="",'Trial Balance'!$G$76=""),"",IF(ABS('Trial Balance'!$H$76)&lt;0.01,"OK","Review"))</f>
        <v/>
      </c>
      <c r="J76" s="15" t="n"/>
    </row>
    <row r="77">
      <c r="A77" s="14" t="n"/>
      <c r="B77" s="15" t="n"/>
      <c r="C77" s="14" t="n"/>
      <c r="D77" s="15" t="n"/>
      <c r="E77" s="15" t="n"/>
      <c r="F77" s="16" t="n"/>
      <c r="G77" s="16" t="n"/>
      <c r="H77" s="19">
        <f>IF(AND('Trial Balance'!$F$77="",'Trial Balance'!$G$77=""),"",'Trial Balance'!$F$77-'Trial Balance'!$G$77)</f>
        <v/>
      </c>
      <c r="I77" s="20">
        <f>IF(AND('Trial Balance'!$F$77="",'Trial Balance'!$G$77=""),"",IF(ABS('Trial Balance'!$H$77)&lt;0.01,"OK","Review"))</f>
        <v/>
      </c>
      <c r="J77" s="15" t="n"/>
    </row>
    <row r="78">
      <c r="A78" s="14" t="n"/>
      <c r="B78" s="15" t="n"/>
      <c r="C78" s="14" t="n"/>
      <c r="D78" s="15" t="n"/>
      <c r="E78" s="15" t="n"/>
      <c r="F78" s="16" t="n"/>
      <c r="G78" s="16" t="n"/>
      <c r="H78" s="17">
        <f>IF(AND('Trial Balance'!$F$78="",'Trial Balance'!$G$78=""),"",'Trial Balance'!$F$78-'Trial Balance'!$G$78)</f>
        <v/>
      </c>
      <c r="I78" s="18">
        <f>IF(AND('Trial Balance'!$F$78="",'Trial Balance'!$G$78=""),"",IF(ABS('Trial Balance'!$H$78)&lt;0.01,"OK","Review"))</f>
        <v/>
      </c>
      <c r="J78" s="15" t="n"/>
    </row>
    <row r="79">
      <c r="A79" s="14" t="n"/>
      <c r="B79" s="15" t="n"/>
      <c r="C79" s="14" t="n"/>
      <c r="D79" s="15" t="n"/>
      <c r="E79" s="15" t="n"/>
      <c r="F79" s="16" t="n"/>
      <c r="G79" s="16" t="n"/>
      <c r="H79" s="19">
        <f>IF(AND('Trial Balance'!$F$79="",'Trial Balance'!$G$79=""),"",'Trial Balance'!$F$79-'Trial Balance'!$G$79)</f>
        <v/>
      </c>
      <c r="I79" s="20">
        <f>IF(AND('Trial Balance'!$F$79="",'Trial Balance'!$G$79=""),"",IF(ABS('Trial Balance'!$H$79)&lt;0.01,"OK","Review"))</f>
        <v/>
      </c>
      <c r="J79" s="15" t="n"/>
    </row>
    <row r="80">
      <c r="A80" s="14" t="n"/>
      <c r="B80" s="15" t="n"/>
      <c r="C80" s="14" t="n"/>
      <c r="D80" s="15" t="n"/>
      <c r="E80" s="15" t="n"/>
      <c r="F80" s="16" t="n"/>
      <c r="G80" s="16" t="n"/>
      <c r="H80" s="17">
        <f>IF(AND('Trial Balance'!$F$80="",'Trial Balance'!$G$80=""),"",'Trial Balance'!$F$80-'Trial Balance'!$G$80)</f>
        <v/>
      </c>
      <c r="I80" s="18">
        <f>IF(AND('Trial Balance'!$F$80="",'Trial Balance'!$G$80=""),"",IF(ABS('Trial Balance'!$H$80)&lt;0.01,"OK","Review"))</f>
        <v/>
      </c>
      <c r="J80" s="15" t="n"/>
    </row>
    <row r="81">
      <c r="A81" s="14" t="n"/>
      <c r="B81" s="15" t="n"/>
      <c r="C81" s="14" t="n"/>
      <c r="D81" s="15" t="n"/>
      <c r="E81" s="15" t="n"/>
      <c r="F81" s="16" t="n"/>
      <c r="G81" s="16" t="n"/>
      <c r="H81" s="19">
        <f>IF(AND('Trial Balance'!$F$81="",'Trial Balance'!$G$81=""),"",'Trial Balance'!$F$81-'Trial Balance'!$G$81)</f>
        <v/>
      </c>
      <c r="I81" s="20">
        <f>IF(AND('Trial Balance'!$F$81="",'Trial Balance'!$G$81=""),"",IF(ABS('Trial Balance'!$H$81)&lt;0.01,"OK","Review"))</f>
        <v/>
      </c>
      <c r="J81" s="15" t="n"/>
    </row>
    <row r="82">
      <c r="A82" s="14" t="n"/>
      <c r="B82" s="15" t="n"/>
      <c r="C82" s="14" t="n"/>
      <c r="D82" s="15" t="n"/>
      <c r="E82" s="15" t="n"/>
      <c r="F82" s="16" t="n"/>
      <c r="G82" s="16" t="n"/>
      <c r="H82" s="17">
        <f>IF(AND('Trial Balance'!$F$82="",'Trial Balance'!$G$82=""),"",'Trial Balance'!$F$82-'Trial Balance'!$G$82)</f>
        <v/>
      </c>
      <c r="I82" s="18">
        <f>IF(AND('Trial Balance'!$F$82="",'Trial Balance'!$G$82=""),"",IF(ABS('Trial Balance'!$H$82)&lt;0.01,"OK","Review"))</f>
        <v/>
      </c>
      <c r="J82" s="15" t="n"/>
    </row>
    <row r="83">
      <c r="A83" s="14" t="n"/>
      <c r="B83" s="15" t="n"/>
      <c r="C83" s="14" t="n"/>
      <c r="D83" s="15" t="n"/>
      <c r="E83" s="15" t="n"/>
      <c r="F83" s="16" t="n"/>
      <c r="G83" s="16" t="n"/>
      <c r="H83" s="19">
        <f>IF(AND('Trial Balance'!$F$83="",'Trial Balance'!$G$83=""),"",'Trial Balance'!$F$83-'Trial Balance'!$G$83)</f>
        <v/>
      </c>
      <c r="I83" s="20">
        <f>IF(AND('Trial Balance'!$F$83="",'Trial Balance'!$G$83=""),"",IF(ABS('Trial Balance'!$H$83)&lt;0.01,"OK","Review"))</f>
        <v/>
      </c>
      <c r="J83" s="15" t="n"/>
    </row>
    <row r="84">
      <c r="A84" s="14" t="n"/>
      <c r="B84" s="15" t="n"/>
      <c r="C84" s="14" t="n"/>
      <c r="D84" s="15" t="n"/>
      <c r="E84" s="15" t="n"/>
      <c r="F84" s="16" t="n"/>
      <c r="G84" s="16" t="n"/>
      <c r="H84" s="17">
        <f>IF(AND('Trial Balance'!$F$84="",'Trial Balance'!$G$84=""),"",'Trial Balance'!$F$84-'Trial Balance'!$G$84)</f>
        <v/>
      </c>
      <c r="I84" s="18">
        <f>IF(AND('Trial Balance'!$F$84="",'Trial Balance'!$G$84=""),"",IF(ABS('Trial Balance'!$H$84)&lt;0.01,"OK","Review"))</f>
        <v/>
      </c>
      <c r="J84" s="15" t="n"/>
    </row>
    <row r="85">
      <c r="A85" s="14" t="n"/>
      <c r="B85" s="15" t="n"/>
      <c r="C85" s="14" t="n"/>
      <c r="D85" s="15" t="n"/>
      <c r="E85" s="15" t="n"/>
      <c r="F85" s="16" t="n"/>
      <c r="G85" s="16" t="n"/>
      <c r="H85" s="19">
        <f>IF(AND('Trial Balance'!$F$85="",'Trial Balance'!$G$85=""),"",'Trial Balance'!$F$85-'Trial Balance'!$G$85)</f>
        <v/>
      </c>
      <c r="I85" s="20">
        <f>IF(AND('Trial Balance'!$F$85="",'Trial Balance'!$G$85=""),"",IF(ABS('Trial Balance'!$H$85)&lt;0.01,"OK","Review"))</f>
        <v/>
      </c>
      <c r="J85" s="15" t="n"/>
    </row>
    <row r="86">
      <c r="A86" s="14" t="n"/>
      <c r="B86" s="15" t="n"/>
      <c r="C86" s="14" t="n"/>
      <c r="D86" s="15" t="n"/>
      <c r="E86" s="15" t="n"/>
      <c r="F86" s="16" t="n"/>
      <c r="G86" s="16" t="n"/>
      <c r="H86" s="17">
        <f>IF(AND('Trial Balance'!$F$86="",'Trial Balance'!$G$86=""),"",'Trial Balance'!$F$86-'Trial Balance'!$G$86)</f>
        <v/>
      </c>
      <c r="I86" s="18">
        <f>IF(AND('Trial Balance'!$F$86="",'Trial Balance'!$G$86=""),"",IF(ABS('Trial Balance'!$H$86)&lt;0.01,"OK","Review"))</f>
        <v/>
      </c>
      <c r="J86" s="15" t="n"/>
    </row>
    <row r="87">
      <c r="A87" s="14" t="n"/>
      <c r="B87" s="15" t="n"/>
      <c r="C87" s="14" t="n"/>
      <c r="D87" s="15" t="n"/>
      <c r="E87" s="15" t="n"/>
      <c r="F87" s="16" t="n"/>
      <c r="G87" s="16" t="n"/>
      <c r="H87" s="19">
        <f>IF(AND('Trial Balance'!$F$87="",'Trial Balance'!$G$87=""),"",'Trial Balance'!$F$87-'Trial Balance'!$G$87)</f>
        <v/>
      </c>
      <c r="I87" s="20">
        <f>IF(AND('Trial Balance'!$F$87="",'Trial Balance'!$G$87=""),"",IF(ABS('Trial Balance'!$H$87)&lt;0.01,"OK","Review"))</f>
        <v/>
      </c>
      <c r="J87" s="15" t="n"/>
    </row>
    <row r="88">
      <c r="A88" s="14" t="n"/>
      <c r="B88" s="15" t="n"/>
      <c r="C88" s="14" t="n"/>
      <c r="D88" s="15" t="n"/>
      <c r="E88" s="15" t="n"/>
      <c r="F88" s="16" t="n"/>
      <c r="G88" s="16" t="n"/>
      <c r="H88" s="17">
        <f>IF(AND('Trial Balance'!$F$88="",'Trial Balance'!$G$88=""),"",'Trial Balance'!$F$88-'Trial Balance'!$G$88)</f>
        <v/>
      </c>
      <c r="I88" s="18">
        <f>IF(AND('Trial Balance'!$F$88="",'Trial Balance'!$G$88=""),"",IF(ABS('Trial Balance'!$H$88)&lt;0.01,"OK","Review"))</f>
        <v/>
      </c>
      <c r="J88" s="15" t="n"/>
    </row>
    <row r="89">
      <c r="A89" s="14" t="n"/>
      <c r="B89" s="15" t="n"/>
      <c r="C89" s="14" t="n"/>
      <c r="D89" s="15" t="n"/>
      <c r="E89" s="15" t="n"/>
      <c r="F89" s="16" t="n"/>
      <c r="G89" s="16" t="n"/>
      <c r="H89" s="19">
        <f>IF(AND('Trial Balance'!$F$89="",'Trial Balance'!$G$89=""),"",'Trial Balance'!$F$89-'Trial Balance'!$G$89)</f>
        <v/>
      </c>
      <c r="I89" s="20">
        <f>IF(AND('Trial Balance'!$F$89="",'Trial Balance'!$G$89=""),"",IF(ABS('Trial Balance'!$H$89)&lt;0.01,"OK","Review"))</f>
        <v/>
      </c>
      <c r="J89" s="15" t="n"/>
    </row>
    <row r="90">
      <c r="A90" s="14" t="n"/>
      <c r="B90" s="15" t="n"/>
      <c r="C90" s="14" t="n"/>
      <c r="D90" s="15" t="n"/>
      <c r="E90" s="15" t="n"/>
      <c r="F90" s="16" t="n"/>
      <c r="G90" s="16" t="n"/>
      <c r="H90" s="17">
        <f>IF(AND('Trial Balance'!$F$90="",'Trial Balance'!$G$90=""),"",'Trial Balance'!$F$90-'Trial Balance'!$G$90)</f>
        <v/>
      </c>
      <c r="I90" s="18">
        <f>IF(AND('Trial Balance'!$F$90="",'Trial Balance'!$G$90=""),"",IF(ABS('Trial Balance'!$H$90)&lt;0.01,"OK","Review"))</f>
        <v/>
      </c>
      <c r="J90" s="15" t="n"/>
    </row>
    <row r="91">
      <c r="A91" s="14" t="n"/>
      <c r="B91" s="15" t="n"/>
      <c r="C91" s="14" t="n"/>
      <c r="D91" s="15" t="n"/>
      <c r="E91" s="15" t="n"/>
      <c r="F91" s="16" t="n"/>
      <c r="G91" s="16" t="n"/>
      <c r="H91" s="19">
        <f>IF(AND('Trial Balance'!$F$91="",'Trial Balance'!$G$91=""),"",'Trial Balance'!$F$91-'Trial Balance'!$G$91)</f>
        <v/>
      </c>
      <c r="I91" s="20">
        <f>IF(AND('Trial Balance'!$F$91="",'Trial Balance'!$G$91=""),"",IF(ABS('Trial Balance'!$H$91)&lt;0.01,"OK","Review"))</f>
        <v/>
      </c>
      <c r="J91" s="15" t="n"/>
    </row>
    <row r="92">
      <c r="A92" s="14" t="n"/>
      <c r="B92" s="15" t="n"/>
      <c r="C92" s="14" t="n"/>
      <c r="D92" s="15" t="n"/>
      <c r="E92" s="15" t="n"/>
      <c r="F92" s="16" t="n"/>
      <c r="G92" s="16" t="n"/>
      <c r="H92" s="17">
        <f>IF(AND('Trial Balance'!$F$92="",'Trial Balance'!$G$92=""),"",'Trial Balance'!$F$92-'Trial Balance'!$G$92)</f>
        <v/>
      </c>
      <c r="I92" s="18">
        <f>IF(AND('Trial Balance'!$F$92="",'Trial Balance'!$G$92=""),"",IF(ABS('Trial Balance'!$H$92)&lt;0.01,"OK","Review"))</f>
        <v/>
      </c>
      <c r="J92" s="15" t="n"/>
    </row>
    <row r="93">
      <c r="A93" s="14" t="n"/>
      <c r="B93" s="15" t="n"/>
      <c r="C93" s="14" t="n"/>
      <c r="D93" s="15" t="n"/>
      <c r="E93" s="15" t="n"/>
      <c r="F93" s="16" t="n"/>
      <c r="G93" s="16" t="n"/>
      <c r="H93" s="19">
        <f>IF(AND('Trial Balance'!$F$93="",'Trial Balance'!$G$93=""),"",'Trial Balance'!$F$93-'Trial Balance'!$G$93)</f>
        <v/>
      </c>
      <c r="I93" s="20">
        <f>IF(AND('Trial Balance'!$F$93="",'Trial Balance'!$G$93=""),"",IF(ABS('Trial Balance'!$H$93)&lt;0.01,"OK","Review"))</f>
        <v/>
      </c>
      <c r="J93" s="15" t="n"/>
    </row>
    <row r="94">
      <c r="A94" s="14" t="n"/>
      <c r="B94" s="15" t="n"/>
      <c r="C94" s="14" t="n"/>
      <c r="D94" s="15" t="n"/>
      <c r="E94" s="15" t="n"/>
      <c r="F94" s="16" t="n"/>
      <c r="G94" s="16" t="n"/>
      <c r="H94" s="17">
        <f>IF(AND('Trial Balance'!$F$94="",'Trial Balance'!$G$94=""),"",'Trial Balance'!$F$94-'Trial Balance'!$G$94)</f>
        <v/>
      </c>
      <c r="I94" s="18">
        <f>IF(AND('Trial Balance'!$F$94="",'Trial Balance'!$G$94=""),"",IF(ABS('Trial Balance'!$H$94)&lt;0.01,"OK","Review"))</f>
        <v/>
      </c>
      <c r="J94" s="15" t="n"/>
    </row>
    <row r="95">
      <c r="A95" s="14" t="n"/>
      <c r="B95" s="15" t="n"/>
      <c r="C95" s="14" t="n"/>
      <c r="D95" s="15" t="n"/>
      <c r="E95" s="15" t="n"/>
      <c r="F95" s="16" t="n"/>
      <c r="G95" s="16" t="n"/>
      <c r="H95" s="19">
        <f>IF(AND('Trial Balance'!$F$95="",'Trial Balance'!$G$95=""),"",'Trial Balance'!$F$95-'Trial Balance'!$G$95)</f>
        <v/>
      </c>
      <c r="I95" s="20">
        <f>IF(AND('Trial Balance'!$F$95="",'Trial Balance'!$G$95=""),"",IF(ABS('Trial Balance'!$H$95)&lt;0.01,"OK","Review"))</f>
        <v/>
      </c>
      <c r="J95" s="15" t="n"/>
    </row>
    <row r="96">
      <c r="A96" s="14" t="n"/>
      <c r="B96" s="15" t="n"/>
      <c r="C96" s="14" t="n"/>
      <c r="D96" s="15" t="n"/>
      <c r="E96" s="15" t="n"/>
      <c r="F96" s="16" t="n"/>
      <c r="G96" s="16" t="n"/>
      <c r="H96" s="17">
        <f>IF(AND('Trial Balance'!$F$96="",'Trial Balance'!$G$96=""),"",'Trial Balance'!$F$96-'Trial Balance'!$G$96)</f>
        <v/>
      </c>
      <c r="I96" s="18">
        <f>IF(AND('Trial Balance'!$F$96="",'Trial Balance'!$G$96=""),"",IF(ABS('Trial Balance'!$H$96)&lt;0.01,"OK","Review"))</f>
        <v/>
      </c>
      <c r="J96" s="15" t="n"/>
    </row>
    <row r="97">
      <c r="A97" s="14" t="n"/>
      <c r="B97" s="15" t="n"/>
      <c r="C97" s="14" t="n"/>
      <c r="D97" s="15" t="n"/>
      <c r="E97" s="15" t="n"/>
      <c r="F97" s="16" t="n"/>
      <c r="G97" s="16" t="n"/>
      <c r="H97" s="19">
        <f>IF(AND('Trial Balance'!$F$97="",'Trial Balance'!$G$97=""),"",'Trial Balance'!$F$97-'Trial Balance'!$G$97)</f>
        <v/>
      </c>
      <c r="I97" s="20">
        <f>IF(AND('Trial Balance'!$F$97="",'Trial Balance'!$G$97=""),"",IF(ABS('Trial Balance'!$H$97)&lt;0.01,"OK","Review"))</f>
        <v/>
      </c>
      <c r="J97" s="15" t="n"/>
    </row>
    <row r="98">
      <c r="A98" s="14" t="n"/>
      <c r="B98" s="15" t="n"/>
      <c r="C98" s="14" t="n"/>
      <c r="D98" s="15" t="n"/>
      <c r="E98" s="15" t="n"/>
      <c r="F98" s="16" t="n"/>
      <c r="G98" s="16" t="n"/>
      <c r="H98" s="17">
        <f>IF(AND('Trial Balance'!$F$98="",'Trial Balance'!$G$98=""),"",'Trial Balance'!$F$98-'Trial Balance'!$G$98)</f>
        <v/>
      </c>
      <c r="I98" s="18">
        <f>IF(AND('Trial Balance'!$F$98="",'Trial Balance'!$G$98=""),"",IF(ABS('Trial Balance'!$H$98)&lt;0.01,"OK","Review"))</f>
        <v/>
      </c>
      <c r="J98" s="15" t="n"/>
    </row>
    <row r="99">
      <c r="A99" s="14" t="n"/>
      <c r="B99" s="15" t="n"/>
      <c r="C99" s="14" t="n"/>
      <c r="D99" s="15" t="n"/>
      <c r="E99" s="15" t="n"/>
      <c r="F99" s="16" t="n"/>
      <c r="G99" s="16" t="n"/>
      <c r="H99" s="19">
        <f>IF(AND('Trial Balance'!$F$99="",'Trial Balance'!$G$99=""),"",'Trial Balance'!$F$99-'Trial Balance'!$G$99)</f>
        <v/>
      </c>
      <c r="I99" s="20">
        <f>IF(AND('Trial Balance'!$F$99="",'Trial Balance'!$G$99=""),"",IF(ABS('Trial Balance'!$H$99)&lt;0.01,"OK","Review"))</f>
        <v/>
      </c>
      <c r="J99" s="15" t="n"/>
    </row>
    <row r="100">
      <c r="A100" s="14" t="n"/>
      <c r="B100" s="15" t="n"/>
      <c r="C100" s="14" t="n"/>
      <c r="D100" s="15" t="n"/>
      <c r="E100" s="15" t="n"/>
      <c r="F100" s="16" t="n"/>
      <c r="G100" s="16" t="n"/>
      <c r="H100" s="17">
        <f>IF(AND('Trial Balance'!$F$100="",'Trial Balance'!$G$100=""),"",'Trial Balance'!$F$100-'Trial Balance'!$G$100)</f>
        <v/>
      </c>
      <c r="I100" s="18">
        <f>IF(AND('Trial Balance'!$F$100="",'Trial Balance'!$G$100=""),"",IF(ABS('Trial Balance'!$H$100)&lt;0.01,"OK","Review"))</f>
        <v/>
      </c>
      <c r="J100" s="15" t="n"/>
    </row>
    <row r="101">
      <c r="A101" s="14" t="n"/>
      <c r="B101" s="15" t="n"/>
      <c r="C101" s="14" t="n"/>
      <c r="D101" s="15" t="n"/>
      <c r="E101" s="15" t="n"/>
      <c r="F101" s="16" t="n"/>
      <c r="G101" s="16" t="n"/>
      <c r="H101" s="19">
        <f>IF(AND('Trial Balance'!$F$101="",'Trial Balance'!$G$101=""),"",'Trial Balance'!$F$101-'Trial Balance'!$G$101)</f>
        <v/>
      </c>
      <c r="I101" s="20">
        <f>IF(AND('Trial Balance'!$F$101="",'Trial Balance'!$G$101=""),"",IF(ABS('Trial Balance'!$H$101)&lt;0.01,"OK","Review"))</f>
        <v/>
      </c>
      <c r="J101" s="15" t="n"/>
    </row>
    <row r="102">
      <c r="A102" s="14" t="n"/>
      <c r="B102" s="15" t="n"/>
      <c r="C102" s="14" t="n"/>
      <c r="D102" s="15" t="n"/>
      <c r="E102" s="15" t="n"/>
      <c r="F102" s="16" t="n"/>
      <c r="G102" s="16" t="n"/>
      <c r="H102" s="17">
        <f>IF(AND('Trial Balance'!$F$102="",'Trial Balance'!$G$102=""),"",'Trial Balance'!$F$102-'Trial Balance'!$G$102)</f>
        <v/>
      </c>
      <c r="I102" s="18">
        <f>IF(AND('Trial Balance'!$F$102="",'Trial Balance'!$G$102=""),"",IF(ABS('Trial Balance'!$H$102)&lt;0.01,"OK","Review"))</f>
        <v/>
      </c>
      <c r="J102" s="15" t="n"/>
    </row>
    <row r="103">
      <c r="A103" s="14" t="n"/>
      <c r="B103" s="15" t="n"/>
      <c r="C103" s="14" t="n"/>
      <c r="D103" s="15" t="n"/>
      <c r="E103" s="15" t="n"/>
      <c r="F103" s="16" t="n"/>
      <c r="G103" s="16" t="n"/>
      <c r="H103" s="19">
        <f>IF(AND('Trial Balance'!$F$103="",'Trial Balance'!$G$103=""),"",'Trial Balance'!$F$103-'Trial Balance'!$G$103)</f>
        <v/>
      </c>
      <c r="I103" s="20">
        <f>IF(AND('Trial Balance'!$F$103="",'Trial Balance'!$G$103=""),"",IF(ABS('Trial Balance'!$H$103)&lt;0.01,"OK","Review"))</f>
        <v/>
      </c>
      <c r="J103" s="15" t="n"/>
    </row>
    <row r="104"/>
    <row r="105">
      <c r="E105" s="8" t="inlineStr">
        <is>
          <t>Control Checks</t>
        </is>
      </c>
      <c r="F105" s="8" t="n"/>
      <c r="G105" s="8" t="n"/>
      <c r="H105" s="8" t="n"/>
      <c r="I105" s="8" t="inlineStr">
        <is>
          <t>Additional Review Metrics</t>
        </is>
      </c>
      <c r="J105" s="8" t="n"/>
    </row>
    <row r="106">
      <c r="E106" s="21" t="inlineStr">
        <is>
          <t>Total Debits</t>
        </is>
      </c>
      <c r="F106" s="22">
        <f>SUM('Trial Balance'!$F$4:$F$103)</f>
        <v/>
      </c>
      <c r="I106" s="21" t="inlineStr">
        <is>
          <t>Average Debit</t>
        </is>
      </c>
      <c r="J106" s="22">
        <f>IFERROR(AVERAGE('Trial Balance'!$F$4:$F$103),0)</f>
        <v/>
      </c>
    </row>
    <row r="107">
      <c r="E107" s="21" t="inlineStr">
        <is>
          <t>Total Credits</t>
        </is>
      </c>
      <c r="F107" s="22">
        <f>SUM('Trial Balance'!$G$4:$G$103)</f>
        <v/>
      </c>
      <c r="I107" s="21" t="inlineStr">
        <is>
          <t>Accounts Requiring Review</t>
        </is>
      </c>
      <c r="J107" s="23">
        <f>COUNTIF('Trial Balance'!$I$4:$I$103,"Review")</f>
        <v/>
      </c>
    </row>
    <row r="108">
      <c r="E108" s="21" t="inlineStr">
        <is>
          <t>Difference</t>
        </is>
      </c>
      <c r="F108" s="22">
        <f>'Trial Balance'!$F$106-'Trial Balance'!$F$107</f>
        <v/>
      </c>
      <c r="I108" s="21" t="inlineStr">
        <is>
          <t>Accounts Entered</t>
        </is>
      </c>
      <c r="J108" s="23">
        <f>COUNTA('Trial Balance'!$A$4:$A$103)</f>
        <v/>
      </c>
    </row>
    <row r="109">
      <c r="E109" s="21" t="inlineStr">
        <is>
          <t>Balance Status</t>
        </is>
      </c>
      <c r="F109" s="23">
        <f>IF(ABS('Trial Balance'!$F$108)&lt;0.01,"Balanced","Out of Balance")</f>
        <v/>
      </c>
      <c r="I109" s="21" t="inlineStr">
        <is>
          <t>Average Credit</t>
        </is>
      </c>
      <c r="J109" s="22">
        <f>IFERROR(AVERAGE('Trial Balance'!$G$4:$G$103),0)</f>
        <v/>
      </c>
    </row>
    <row r="110"/>
    <row r="111">
      <c r="I111" s="21" t="inlineStr">
        <is>
          <t>Account Lookup Code</t>
        </is>
      </c>
      <c r="J111" s="9" t="inlineStr">
        <is>
          <t>1010</t>
        </is>
      </c>
    </row>
    <row r="112">
      <c r="I112" s="21" t="inlineStr">
        <is>
          <t>Account Lookup Name</t>
        </is>
      </c>
      <c r="J112" s="23">
        <f>IFERROR(VLOOKUP('Trial Balance'!$J$111,'Trial Balance'!$A$4:$J$103,2,FALSE),"")</f>
        <v/>
      </c>
    </row>
  </sheetData>
  <autoFilter ref="A3:J103"/>
  <mergeCells count="1">
    <mergeCell ref="A1:J1"/>
  </mergeCells>
  <conditionalFormatting sqref="F108">
    <cfRule type="expression" priority="1" dxfId="0">
      <formula>ABS($F$108)&gt;=0.01</formula>
    </cfRule>
  </conditionalFormatting>
  <conditionalFormatting sqref="F109">
    <cfRule type="expression" priority="2" dxfId="1">
      <formula>$F$109="Balanced"</formula>
    </cfRule>
    <cfRule type="expression" priority="3" dxfId="0">
      <formula>$F$109="Out of Balance"</formula>
    </cfRule>
  </conditionalFormatting>
  <dataValidations count="3">
    <dataValidation sqref="C4:C103" showErrorMessage="1" showInputMessage="1" allowBlank="1" type="list">
      <formula1>"SFP,P&amp;L"</formula1>
    </dataValidation>
    <dataValidation sqref="D4:D103" showErrorMessage="1" showInputMessage="1" allowBlank="1" type="list">
      <formula1>"Current Assets,Non-current Assets,Current Liabilities,Non-current Liabilities,Equity,Revenue,Cost of Sales,Operating Expenses,Finance Costs,Income Tax Expense,OCI"</formula1>
    </dataValidation>
    <dataValidation sqref="E4:E103" showErrorMessage="1" showInputMessage="1" allowBlank="1" type="list">
      <formula1>"Current,Non-current,Equity,N/A"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6" customWidth="1" min="1" max="1"/>
    <col width="28" customWidth="1" min="2" max="2"/>
    <col width="18" customWidth="1" min="3" max="3"/>
    <col width="16" customWidth="1" min="4" max="4"/>
  </cols>
  <sheetData>
    <row r="1" ht="28" customHeight="1">
      <c r="A1" s="1" t="inlineStr">
        <is>
          <t>IFRS Financial Statements — Fiscal Year Ended 12/31/2026</t>
        </is>
      </c>
    </row>
    <row r="2"/>
    <row r="3">
      <c r="A3" s="13" t="inlineStr">
        <is>
          <t>Statement of Profit or Loss and Other Comprehensive Income</t>
        </is>
      </c>
      <c r="B3" s="13" t="inlineStr">
        <is>
          <t>Note</t>
        </is>
      </c>
      <c r="C3" s="13" t="inlineStr">
        <is>
          <t>2026</t>
        </is>
      </c>
      <c r="D3" s="13" t="inlineStr">
        <is>
          <t>% of Revenue</t>
        </is>
      </c>
    </row>
    <row r="4">
      <c r="A4" s="24" t="inlineStr">
        <is>
          <t>Revenue</t>
        </is>
      </c>
      <c r="B4" s="25" t="inlineStr">
        <is>
          <t>TB - Revenue</t>
        </is>
      </c>
      <c r="C4" s="26">
        <f>IFERROR(SUMIF('Trial Balance'!$D$4:$D$103,"Revenue",'Trial Balance'!$G$4:$G$103),0)</f>
        <v/>
      </c>
      <c r="D4" s="27">
        <f>IFERROR('Financial Statements'!$C$4/'Financial Statements'!$C$4,0)</f>
        <v/>
      </c>
    </row>
    <row r="5">
      <c r="A5" s="28" t="inlineStr">
        <is>
          <t>Cost of sales</t>
        </is>
      </c>
      <c r="B5" s="10" t="inlineStr">
        <is>
          <t>TB - Cost of Sales</t>
        </is>
      </c>
      <c r="C5" s="29">
        <f>IFERROR(SUMIF('Trial Balance'!$D$4:$D$103,"Cost of Sales",'Trial Balance'!$F$4:$F$103),0)</f>
        <v/>
      </c>
      <c r="D5" s="30">
        <f>IFERROR('Financial Statements'!$C$5/'Financial Statements'!$C$4,0)</f>
        <v/>
      </c>
    </row>
    <row r="6">
      <c r="A6" s="31" t="inlineStr">
        <is>
          <t>Gross profit</t>
        </is>
      </c>
      <c r="B6" s="25" t="inlineStr">
        <is>
          <t>Calculated</t>
        </is>
      </c>
      <c r="C6" s="26">
        <f>'Financial Statements'!$C$4-'Financial Statements'!$C$5</f>
        <v/>
      </c>
      <c r="D6" s="27">
        <f>IFERROR('Financial Statements'!$C$6/'Financial Statements'!$C$4,0)</f>
        <v/>
      </c>
    </row>
    <row r="7">
      <c r="A7" s="28" t="inlineStr">
        <is>
          <t>Operating expenses</t>
        </is>
      </c>
      <c r="B7" s="10" t="inlineStr">
        <is>
          <t>TB - Operating Expenses</t>
        </is>
      </c>
      <c r="C7" s="29">
        <f>IFERROR(SUMIF('Trial Balance'!$D$4:$D$103,"Operating Expenses",'Trial Balance'!$F$4:$F$103),0)</f>
        <v/>
      </c>
      <c r="D7" s="30">
        <f>IFERROR('Financial Statements'!$C$7/'Financial Statements'!$C$4,0)</f>
        <v/>
      </c>
    </row>
    <row r="8">
      <c r="A8" s="31" t="inlineStr">
        <is>
          <t>Operating profit</t>
        </is>
      </c>
      <c r="B8" s="25" t="inlineStr">
        <is>
          <t>Calculated</t>
        </is>
      </c>
      <c r="C8" s="26">
        <f>'Financial Statements'!$C$6-'Financial Statements'!$C$7</f>
        <v/>
      </c>
      <c r="D8" s="27">
        <f>IFERROR('Financial Statements'!$C$8/'Financial Statements'!$C$4,0)</f>
        <v/>
      </c>
    </row>
    <row r="9">
      <c r="A9" s="28" t="inlineStr">
        <is>
          <t>Finance costs</t>
        </is>
      </c>
      <c r="B9" s="10" t="inlineStr">
        <is>
          <t>TB - Finance Costs</t>
        </is>
      </c>
      <c r="C9" s="29">
        <f>IFERROR(SUMIF('Trial Balance'!$D$4:$D$103,"Finance Costs",'Trial Balance'!$F$4:$F$103),0)</f>
        <v/>
      </c>
      <c r="D9" s="30">
        <f>IFERROR('Financial Statements'!$C$9/'Financial Statements'!$C$4,0)</f>
        <v/>
      </c>
    </row>
    <row r="10">
      <c r="A10" s="31" t="inlineStr">
        <is>
          <t>Profit before tax</t>
        </is>
      </c>
      <c r="B10" s="25" t="inlineStr">
        <is>
          <t>Calculated</t>
        </is>
      </c>
      <c r="C10" s="26">
        <f>'Financial Statements'!$C$8-'Financial Statements'!$C$9</f>
        <v/>
      </c>
      <c r="D10" s="27">
        <f>IFERROR('Financial Statements'!$C$10/'Financial Statements'!$C$4,0)</f>
        <v/>
      </c>
    </row>
    <row r="11">
      <c r="A11" s="28" t="inlineStr">
        <is>
          <t>Income tax expense</t>
        </is>
      </c>
      <c r="B11" s="10" t="inlineStr">
        <is>
          <t>TB - Income Tax Expense</t>
        </is>
      </c>
      <c r="C11" s="29">
        <f>IFERROR(SUMIF('Trial Balance'!$D$4:$D$103,"Income Tax Expense",'Trial Balance'!$F$4:$F$103),0)</f>
        <v/>
      </c>
      <c r="D11" s="30">
        <f>IFERROR('Financial Statements'!$C$11/'Financial Statements'!$C$4,0)</f>
        <v/>
      </c>
    </row>
    <row r="12">
      <c r="A12" s="31" t="inlineStr">
        <is>
          <t>Profit for the year</t>
        </is>
      </c>
      <c r="B12" s="25" t="inlineStr">
        <is>
          <t>Calculated</t>
        </is>
      </c>
      <c r="C12" s="26">
        <f>'Financial Statements'!$C$10-'Financial Statements'!$C$11</f>
        <v/>
      </c>
      <c r="D12" s="27">
        <f>IFERROR('Financial Statements'!$C$12/'Financial Statements'!$C$4,0)</f>
        <v/>
      </c>
    </row>
    <row r="13">
      <c r="A13" s="28" t="inlineStr">
        <is>
          <t>Other comprehensive income</t>
        </is>
      </c>
      <c r="B13" s="10" t="inlineStr">
        <is>
          <t>TB - OCI</t>
        </is>
      </c>
      <c r="C13" s="29">
        <f>IFERROR(0-SUMIF('Trial Balance'!$D$4:$D$103,"OCI",'Trial Balance'!$H$4:$H$103),0)</f>
        <v/>
      </c>
      <c r="D13" s="30">
        <f>IFERROR('Financial Statements'!$C$13/'Financial Statements'!$C$4,0)</f>
        <v/>
      </c>
    </row>
    <row r="14">
      <c r="A14" s="31" t="inlineStr">
        <is>
          <t>Total comprehensive income</t>
        </is>
      </c>
      <c r="B14" s="25" t="inlineStr">
        <is>
          <t>Calculated</t>
        </is>
      </c>
      <c r="C14" s="26">
        <f>'Financial Statements'!$C$12+'Financial Statements'!$C$13</f>
        <v/>
      </c>
      <c r="D14" s="27">
        <f>IFERROR('Financial Statements'!$C$14/'Financial Statements'!$C$4,0)</f>
        <v/>
      </c>
    </row>
    <row r="15"/>
    <row r="16"/>
    <row r="17">
      <c r="A17" s="2" t="inlineStr">
        <is>
          <t>Statement of Financial Position</t>
        </is>
      </c>
      <c r="B17" s="2" t="n"/>
      <c r="C17" s="2" t="n"/>
    </row>
    <row r="18">
      <c r="A18" s="13" t="inlineStr">
        <is>
          <t>Line Item</t>
        </is>
      </c>
      <c r="B18" s="13" t="inlineStr">
        <is>
          <t>Note</t>
        </is>
      </c>
      <c r="C18" s="13" t="inlineStr">
        <is>
          <t>12/31/2026</t>
        </is>
      </c>
    </row>
    <row r="19">
      <c r="A19" s="24" t="inlineStr">
        <is>
          <t>Cash and cash equivalents</t>
        </is>
      </c>
      <c r="B19" s="25" t="inlineStr">
        <is>
          <t>TB - Account 1010</t>
        </is>
      </c>
      <c r="C19" s="26">
        <f>IFERROR(SUMIF('Trial Balance'!$B$4:$B$103,"Cash and Cash Equivalents",'Trial Balance'!$H$4:$H$103),0)</f>
        <v/>
      </c>
    </row>
    <row r="20">
      <c r="A20" s="28" t="inlineStr">
        <is>
          <t>Trade receivables</t>
        </is>
      </c>
      <c r="B20" s="10" t="inlineStr">
        <is>
          <t>TB - Account 1100</t>
        </is>
      </c>
      <c r="C20" s="29">
        <f>IFERROR(SUMIF('Trial Balance'!$B$4:$B$103,"Trade Receivables",'Trial Balance'!$H$4:$H$103),0)</f>
        <v/>
      </c>
    </row>
    <row r="21">
      <c r="A21" s="31" t="inlineStr">
        <is>
          <t>Total current assets</t>
        </is>
      </c>
      <c r="B21" s="25" t="inlineStr">
        <is>
          <t>Calculated</t>
        </is>
      </c>
      <c r="C21" s="26">
        <f>'Financial Statements'!$C$19+'Financial Statements'!$C$20</f>
        <v/>
      </c>
    </row>
    <row r="22">
      <c r="A22" s="28" t="inlineStr">
        <is>
          <t>Property and equipment</t>
        </is>
      </c>
      <c r="B22" s="10" t="inlineStr">
        <is>
          <t>TB - Account 1500</t>
        </is>
      </c>
      <c r="C22" s="29">
        <f>IFERROR(SUMIF('Trial Balance'!$B$4:$B$103,"Property and Equipment",'Trial Balance'!$H$4:$H$103),0)</f>
        <v/>
      </c>
    </row>
    <row r="23">
      <c r="A23" s="31" t="inlineStr">
        <is>
          <t>Total non-current assets</t>
        </is>
      </c>
      <c r="B23" s="25" t="inlineStr">
        <is>
          <t>Calculated</t>
        </is>
      </c>
      <c r="C23" s="26">
        <f>'Financial Statements'!$C$22</f>
        <v/>
      </c>
    </row>
    <row r="24">
      <c r="A24" s="32" t="inlineStr">
        <is>
          <t>Total assets</t>
        </is>
      </c>
      <c r="B24" s="10" t="inlineStr">
        <is>
          <t>Calculated</t>
        </is>
      </c>
      <c r="C24" s="29">
        <f>'Financial Statements'!$C$21+'Financial Statements'!$C$23</f>
        <v/>
      </c>
    </row>
    <row r="25">
      <c r="A25" s="24" t="inlineStr">
        <is>
          <t>Trade payables</t>
        </is>
      </c>
      <c r="B25" s="25" t="inlineStr">
        <is>
          <t>TB - Account 2000</t>
        </is>
      </c>
      <c r="C25" s="26">
        <f>IFERROR(0-SUMIF('Trial Balance'!$B$4:$B$103,"Trade Payables",'Trial Balance'!$H$4:$H$103),0)</f>
        <v/>
      </c>
    </row>
    <row r="26">
      <c r="A26" s="32" t="inlineStr">
        <is>
          <t>Total current liabilities</t>
        </is>
      </c>
      <c r="B26" s="10" t="inlineStr">
        <is>
          <t>Calculated</t>
        </is>
      </c>
      <c r="C26" s="29">
        <f>'Financial Statements'!$C$25</f>
        <v/>
      </c>
    </row>
    <row r="27">
      <c r="A27" s="24" t="inlineStr">
        <is>
          <t>Bank loan</t>
        </is>
      </c>
      <c r="B27" s="25" t="inlineStr">
        <is>
          <t>TB - Account 2500</t>
        </is>
      </c>
      <c r="C27" s="26">
        <f>IFERROR(0-SUMIF('Trial Balance'!$B$4:$B$103,"Bank Loan",'Trial Balance'!$H$4:$H$103),0)</f>
        <v/>
      </c>
    </row>
    <row r="28">
      <c r="A28" s="32" t="inlineStr">
        <is>
          <t>Total non-current liabilities</t>
        </is>
      </c>
      <c r="B28" s="10" t="inlineStr">
        <is>
          <t>Calculated</t>
        </is>
      </c>
      <c r="C28" s="29">
        <f>'Financial Statements'!$C$27</f>
        <v/>
      </c>
    </row>
    <row r="29">
      <c r="A29" s="31" t="inlineStr">
        <is>
          <t>Total liabilities</t>
        </is>
      </c>
      <c r="B29" s="25" t="inlineStr">
        <is>
          <t>Calculated</t>
        </is>
      </c>
      <c r="C29" s="26">
        <f>'Financial Statements'!$C$26+'Financial Statements'!$C$28</f>
        <v/>
      </c>
    </row>
    <row r="30">
      <c r="A30" s="28" t="inlineStr">
        <is>
          <t>Share capital</t>
        </is>
      </c>
      <c r="B30" s="10" t="inlineStr">
        <is>
          <t>TB - Account 3000</t>
        </is>
      </c>
      <c r="C30" s="29">
        <f>IFERROR(0-SUMIF('Trial Balance'!$B$4:$B$103,"Share Capital",'Trial Balance'!$H$4:$H$103),0)</f>
        <v/>
      </c>
    </row>
    <row r="31">
      <c r="A31" s="24" t="inlineStr">
        <is>
          <t>Retained earnings</t>
        </is>
      </c>
      <c r="B31" s="25" t="inlineStr">
        <is>
          <t>Equity reconciliation</t>
        </is>
      </c>
      <c r="C31" s="26">
        <f>IFERROR('Financial Statements'!$C$42,0)</f>
        <v/>
      </c>
    </row>
    <row r="32">
      <c r="A32" s="32" t="inlineStr">
        <is>
          <t>Total equity</t>
        </is>
      </c>
      <c r="B32" s="10" t="inlineStr">
        <is>
          <t>Calculated</t>
        </is>
      </c>
      <c r="C32" s="29">
        <f>'Financial Statements'!$C$30+'Financial Statements'!$C$31</f>
        <v/>
      </c>
    </row>
    <row r="33">
      <c r="A33" s="31" t="inlineStr">
        <is>
          <t>Total liabilities and equity</t>
        </is>
      </c>
      <c r="B33" s="25" t="inlineStr">
        <is>
          <t>Calculated</t>
        </is>
      </c>
      <c r="C33" s="26">
        <f>'Financial Statements'!$C$29+'Financial Statements'!$C$32</f>
        <v/>
      </c>
    </row>
    <row r="34">
      <c r="A34" s="32" t="inlineStr">
        <is>
          <t>Balance check</t>
        </is>
      </c>
      <c r="B34" s="10" t="inlineStr">
        <is>
          <t>Calculated</t>
        </is>
      </c>
      <c r="C34" s="33">
        <f>IF(ABS('Financial Statements'!$C$24-'Financial Statements'!$C$33)&lt;0.01,"Balanced","Review")</f>
        <v/>
      </c>
    </row>
    <row r="35"/>
    <row r="36"/>
    <row r="37">
      <c r="A37" s="2" t="inlineStr">
        <is>
          <t>Equity Reconciliation</t>
        </is>
      </c>
      <c r="B37" s="2" t="n"/>
      <c r="C37" s="2" t="n"/>
    </row>
    <row r="38">
      <c r="A38" s="13" t="inlineStr">
        <is>
          <t>Line Item</t>
        </is>
      </c>
      <c r="B38" s="13" t="inlineStr">
        <is>
          <t>Note</t>
        </is>
      </c>
      <c r="C38" s="13" t="inlineStr">
        <is>
          <t>2026</t>
        </is>
      </c>
    </row>
    <row r="39">
      <c r="A39" s="24" t="inlineStr">
        <is>
          <t>Opening retained earnings</t>
        </is>
      </c>
      <c r="B39" s="25" t="inlineStr">
        <is>
          <t>TB - Account 3100</t>
        </is>
      </c>
      <c r="C39" s="26">
        <f>IFERROR(SUMIF('Trial Balance'!$B$4:$B$103,"Retained Earnings",'Trial Balance'!$H$4:$H$103),0)</f>
        <v/>
      </c>
    </row>
    <row r="40">
      <c r="A40" s="28" t="inlineStr">
        <is>
          <t>Profit for the year</t>
        </is>
      </c>
      <c r="B40" s="10" t="inlineStr">
        <is>
          <t>Statement of profit or loss</t>
        </is>
      </c>
      <c r="C40" s="29">
        <f>IFERROR('Financial Statements'!$C$12,0)</f>
        <v/>
      </c>
    </row>
    <row r="41">
      <c r="A41" s="24" t="inlineStr">
        <is>
          <t>Dividends</t>
        </is>
      </c>
      <c r="B41" s="25" t="inlineStr">
        <is>
          <t>User input</t>
        </is>
      </c>
      <c r="C41" s="34" t="n">
        <v>0</v>
      </c>
    </row>
    <row r="42">
      <c r="A42" s="32" t="inlineStr">
        <is>
          <t>Closing retained earnings</t>
        </is>
      </c>
      <c r="B42" s="10" t="inlineStr">
        <is>
          <t>Calculated</t>
        </is>
      </c>
      <c r="C42" s="29">
        <f>'Financial Statements'!$C$39+'Financial Statements'!$C$40-'Financial Statements'!$C$41</f>
        <v/>
      </c>
    </row>
  </sheetData>
  <mergeCells count="1">
    <mergeCell ref="A1:D1"/>
  </mergeCells>
  <conditionalFormatting sqref="C34">
    <cfRule type="expression" priority="1" dxfId="1">
      <formula>$C$34="Balanced"</formula>
    </cfRule>
    <cfRule type="expression" priority="2" dxfId="0">
      <formula>$C$34="Review"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3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4" customWidth="1" min="3" max="3"/>
    <col width="23" customWidth="1" min="4" max="4"/>
    <col width="17" customWidth="1" min="5" max="5"/>
    <col width="4" customWidth="1" min="6" max="6"/>
    <col width="23" customWidth="1" min="7" max="7"/>
    <col width="17" customWidth="1" min="8" max="8"/>
    <col width="4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  <col width="15" customWidth="1" min="16" max="16"/>
    <col width="15" customWidth="1" min="17" max="17"/>
    <col width="15" customWidth="1" min="18" max="18"/>
  </cols>
  <sheetData>
    <row r="1" ht="28" customHeight="1">
      <c r="A1" s="1" t="inlineStr">
        <is>
          <t>IFRS Management Dashboard — Fiscal Year Ended 12/31/2026</t>
        </is>
      </c>
    </row>
    <row r="2"/>
    <row r="3">
      <c r="A3" s="2" t="inlineStr">
        <is>
          <t>Revenue</t>
        </is>
      </c>
      <c r="B3" s="35">
        <f>IFERROR('Financial Statements'!$C$4,0)</f>
        <v/>
      </c>
      <c r="D3" s="2" t="inlineStr">
        <is>
          <t>Gross Profit</t>
        </is>
      </c>
      <c r="E3" s="35">
        <f>IFERROR('Financial Statements'!$C$6,0)</f>
        <v/>
      </c>
      <c r="G3" s="2" t="inlineStr">
        <is>
          <t>Gross Margin</t>
        </is>
      </c>
      <c r="H3" s="36">
        <f>IFERROR('Financial Statements'!$D$6,0)</f>
        <v/>
      </c>
    </row>
    <row r="4"/>
    <row r="5">
      <c r="A5" s="2" t="inlineStr">
        <is>
          <t>Operating Profit</t>
        </is>
      </c>
      <c r="B5" s="35">
        <f>IFERROR('Financial Statements'!$C$8,0)</f>
        <v/>
      </c>
      <c r="D5" s="2" t="inlineStr">
        <is>
          <t>Net Income</t>
        </is>
      </c>
      <c r="E5" s="35">
        <f>IFERROR('Financial Statements'!$C$12,0)</f>
        <v/>
      </c>
      <c r="G5" s="2" t="inlineStr">
        <is>
          <t>Total Assets</t>
        </is>
      </c>
      <c r="H5" s="35">
        <f>IFERROR('Financial Statements'!$C$24,0)</f>
        <v/>
      </c>
    </row>
    <row r="6"/>
    <row r="7">
      <c r="A7" s="2" t="inlineStr">
        <is>
          <t>Total Liabilities</t>
        </is>
      </c>
      <c r="B7" s="35">
        <f>IFERROR('Financial Statements'!$C$29,0)</f>
        <v/>
      </c>
      <c r="D7" s="2" t="inlineStr">
        <is>
          <t>Equity</t>
        </is>
      </c>
      <c r="E7" s="35">
        <f>IFERROR('Financial Statements'!$C$32,0)</f>
        <v/>
      </c>
      <c r="G7" s="2" t="inlineStr">
        <is>
          <t>Current Ratio</t>
        </is>
      </c>
      <c r="H7" s="37">
        <f>IFERROR('Financial Statements'!$C$21/'Financial Statements'!$C$26,0)</f>
        <v/>
      </c>
    </row>
    <row r="8"/>
    <row r="9"/>
    <row r="10">
      <c r="A10" s="8" t="inlineStr">
        <is>
          <t>Status Panel</t>
        </is>
      </c>
      <c r="B10" s="8" t="inlineStr"/>
    </row>
    <row r="11">
      <c r="A11" s="31" t="inlineStr">
        <is>
          <t>Trial balance status</t>
        </is>
      </c>
      <c r="B11" s="33">
        <f>IF('Trial Balance'!$F$109="Balanced","Balanced","Review")</f>
        <v/>
      </c>
    </row>
    <row r="12">
      <c r="A12" s="31" t="inlineStr">
        <is>
          <t>Statement of financial position status</t>
        </is>
      </c>
      <c r="B12" s="33">
        <f>IF('Financial Statements'!$C$34="Balanced","Balanced","Review")</f>
        <v/>
      </c>
    </row>
    <row r="13">
      <c r="A13" s="31" t="inlineStr">
        <is>
          <t>Net profit margin</t>
        </is>
      </c>
      <c r="B13" s="38">
        <f>IFERROR('Financial Statements'!$C$12/'Financial Statements'!$C$4,0)</f>
        <v/>
      </c>
    </row>
    <row r="14">
      <c r="A14" s="31" t="inlineStr">
        <is>
          <t>Current ratio</t>
        </is>
      </c>
      <c r="B14" s="39">
        <f>IFERROR('Financial Statements'!$C$21/'Financial Statements'!$C$26,0)</f>
        <v/>
      </c>
    </row>
    <row r="15">
      <c r="A15" s="31" t="inlineStr">
        <is>
          <t>Current ratio alert</t>
        </is>
      </c>
      <c r="B15" s="33">
        <f>IF('Dashboard'!$H$7&lt;1,"Review liquidity","Healthy")</f>
        <v/>
      </c>
    </row>
    <row r="16"/>
    <row r="17"/>
    <row r="18">
      <c r="A18" s="13" t="inlineStr">
        <is>
          <t>Profitability Comparison</t>
        </is>
      </c>
      <c r="B18" s="13" t="inlineStr">
        <is>
          <t>2026</t>
        </is>
      </c>
    </row>
    <row r="19">
      <c r="A19" s="25" t="inlineStr">
        <is>
          <t>Revenue</t>
        </is>
      </c>
      <c r="B19" s="26">
        <f>IFERROR('Financial Statements'!$C$4,0)</f>
        <v/>
      </c>
    </row>
    <row r="20">
      <c r="A20" s="10" t="inlineStr">
        <is>
          <t>Cost of Sales</t>
        </is>
      </c>
      <c r="B20" s="29">
        <f>IFERROR('Financial Statements'!$C$5,0)</f>
        <v/>
      </c>
    </row>
    <row r="21">
      <c r="A21" s="25" t="inlineStr">
        <is>
          <t>Operating Expenses</t>
        </is>
      </c>
      <c r="B21" s="26">
        <f>IFERROR('Financial Statements'!$C$7,0)</f>
        <v/>
      </c>
    </row>
    <row r="22">
      <c r="A22" s="10" t="inlineStr">
        <is>
          <t>Profit for the Year</t>
        </is>
      </c>
      <c r="B22" s="29">
        <f>IFERROR('Financial Statements'!$C$12,0)</f>
        <v/>
      </c>
    </row>
    <row r="23"/>
    <row r="24"/>
    <row r="25">
      <c r="A25" s="13" t="inlineStr">
        <is>
          <t>Assets by Category</t>
        </is>
      </c>
      <c r="B25" s="13" t="inlineStr">
        <is>
          <t>2026</t>
        </is>
      </c>
    </row>
    <row r="26">
      <c r="A26" s="25" t="inlineStr">
        <is>
          <t>Cash</t>
        </is>
      </c>
      <c r="B26" s="26">
        <f>IFERROR('Financial Statements'!$C$19,0)</f>
        <v/>
      </c>
    </row>
    <row r="27">
      <c r="A27" s="10" t="inlineStr">
        <is>
          <t>Trade Receivables</t>
        </is>
      </c>
      <c r="B27" s="29">
        <f>IFERROR('Financial Statements'!$C$20,0)</f>
        <v/>
      </c>
    </row>
    <row r="28">
      <c r="A28" s="25" t="inlineStr">
        <is>
          <t>Property and Equipment</t>
        </is>
      </c>
      <c r="B28" s="26">
        <f>IFERROR('Financial Statements'!$C$22,0)</f>
        <v/>
      </c>
    </row>
    <row r="29"/>
    <row r="30"/>
    <row r="31">
      <c r="A31" s="13" t="inlineStr">
        <is>
          <t>Capital Structure</t>
        </is>
      </c>
      <c r="B31" s="13" t="inlineStr">
        <is>
          <t>2026</t>
        </is>
      </c>
    </row>
    <row r="32">
      <c r="A32" s="25" t="inlineStr">
        <is>
          <t>Total Assets</t>
        </is>
      </c>
      <c r="B32" s="26">
        <f>IFERROR('Financial Statements'!$C$24,0)</f>
        <v/>
      </c>
    </row>
    <row r="33">
      <c r="A33" s="10" t="inlineStr">
        <is>
          <t>Total Liabilities</t>
        </is>
      </c>
      <c r="B33" s="29">
        <f>IFERROR('Financial Statements'!$C$29,0)</f>
        <v/>
      </c>
    </row>
    <row r="34">
      <c r="A34" s="25" t="inlineStr">
        <is>
          <t>Total Equity</t>
        </is>
      </c>
      <c r="B34" s="26">
        <f>IFERROR('Financial Statements'!$C$32,0)</f>
        <v/>
      </c>
    </row>
  </sheetData>
  <mergeCells count="1">
    <mergeCell ref="A1:R1"/>
  </mergeCells>
  <conditionalFormatting sqref="B5">
    <cfRule type="expression" priority="1" dxfId="1">
      <formula>$B$5&gt;0</formula>
    </cfRule>
    <cfRule type="expression" priority="2" dxfId="0">
      <formula>$B$5&lt;0</formula>
    </cfRule>
  </conditionalFormatting>
  <conditionalFormatting sqref="E5">
    <cfRule type="expression" priority="3" dxfId="1">
      <formula>$E$5&gt;0</formula>
    </cfRule>
    <cfRule type="expression" priority="4" dxfId="0">
      <formula>$E$5&lt;0</formula>
    </cfRule>
  </conditionalFormatting>
  <conditionalFormatting sqref="B11">
    <cfRule type="expression" priority="5" dxfId="1">
      <formula>$B$11="Balanced"</formula>
    </cfRule>
    <cfRule type="expression" priority="6" dxfId="0">
      <formula>$B$11="Review"</formula>
    </cfRule>
  </conditionalFormatting>
  <conditionalFormatting sqref="B12">
    <cfRule type="expression" priority="7" dxfId="1">
      <formula>$B$12="Balanced"</formula>
    </cfRule>
    <cfRule type="expression" priority="8" dxfId="0">
      <formula>$B$12="Review"</formula>
    </cfRule>
  </conditionalFormatting>
  <conditionalFormatting sqref="B15">
    <cfRule type="expression" priority="9" dxfId="1">
      <formula>$B$15="Healthy"</formula>
    </cfRule>
    <cfRule type="expression" priority="10" dxfId="0">
      <formula>$B$15="Review liquidity"</formula>
    </cfRule>
  </conditionalFormatting>
  <conditionalFormatting sqref="B14">
    <cfRule type="expression" priority="11" dxfId="0">
      <formula>$B$14&lt;1</formula>
    </cfRule>
    <cfRule type="expression" priority="12" dxfId="1">
      <formula>$B$14&gt;=1</formula>
    </cfRule>
  </conditionalFormatting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2026-09-08T18:01:26Z</dcterms:created>
  <dcterms:modified xmlns:dcterms="http://purl.org/dc/terms/" xmlns:xsi="http://www.w3.org/2001/XMLSchema-instance" xsi:type="dcterms:W3CDTF">2026-09-08T18:01:26Z</dcterms:modified>
</cp:coreProperties>
</file>