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Register" sheetId="1" state="visible" r:id="rId1"/>
    <sheet xmlns:r="http://schemas.openxmlformats.org/officeDocument/2006/relationships" name="Risk Matrix" sheetId="2" state="visible" r:id="rId2"/>
    <sheet xmlns:r="http://schemas.openxmlformats.org/officeDocument/2006/relationships" name="Dashboard"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2">
    <numFmt numFmtId="164" formatCode="MM/DD/YYYY"/>
    <numFmt numFmtId="165" formatCode="0.0"/>
  </numFmts>
  <fonts count="8">
    <font>
      <name val="Calibri"/>
      <family val="2"/>
      <color theme="1"/>
      <sz val="11"/>
      <scheme val="minor"/>
    </font>
    <font>
      <name val="Calibri"/>
      <b val="1"/>
      <color rgb="000E3A5B"/>
      <sz val="16"/>
    </font>
    <font>
      <name val="Calibri"/>
      <b val="1"/>
      <color rgb="00FFFFFF"/>
      <sz val="11"/>
    </font>
    <font>
      <name val="Calibri"/>
      <color rgb="000E3A5B"/>
      <sz val="10"/>
    </font>
    <font>
      <name val="Calibri"/>
      <b val="1"/>
      <color rgb="000E3A5B"/>
      <sz val="10"/>
    </font>
    <font>
      <name val="Calibri"/>
      <b val="1"/>
      <color rgb="00FFFFFF"/>
      <sz val="10"/>
    </font>
    <font>
      <i val="1"/>
      <color rgb="000E3A5B"/>
      <sz val="9"/>
    </font>
    <font>
      <b val="1"/>
      <color rgb="000E3A5B"/>
      <sz val="14"/>
    </font>
  </fonts>
  <fills count="12">
    <fill>
      <patternFill/>
    </fill>
    <fill>
      <patternFill patternType="gray125"/>
    </fill>
    <fill>
      <patternFill patternType="solid">
        <fgColor rgb="000E3A5B"/>
        <bgColor rgb="000E3A5B"/>
      </patternFill>
    </fill>
    <fill>
      <patternFill patternType="solid">
        <fgColor rgb="00EAF1F6"/>
        <bgColor rgb="00EAF1F6"/>
      </patternFill>
    </fill>
    <fill>
      <patternFill patternType="solid">
        <fgColor rgb="00FFFBEB"/>
        <bgColor rgb="00FFFBEB"/>
      </patternFill>
    </fill>
    <fill>
      <patternFill patternType="solid">
        <fgColor rgb="00FFFFFF"/>
        <bgColor rgb="00FFFFFF"/>
      </patternFill>
    </fill>
    <fill>
      <patternFill patternType="solid">
        <fgColor rgb="00F4A62A"/>
        <bgColor rgb="00F4A62A"/>
      </patternFill>
    </fill>
    <fill>
      <patternFill patternType="solid">
        <fgColor rgb="001A5680"/>
        <bgColor rgb="001A5680"/>
      </patternFill>
    </fill>
    <fill>
      <patternFill patternType="solid">
        <fgColor rgb="00EAFAF1"/>
        <bgColor rgb="00EAFAF1"/>
      </patternFill>
    </fill>
    <fill>
      <patternFill patternType="solid">
        <fgColor rgb="00FEF9E7"/>
        <bgColor rgb="00FEF9E7"/>
      </patternFill>
    </fill>
    <fill>
      <patternFill patternType="solid">
        <fgColor rgb="00FDEBD0"/>
        <bgColor rgb="00FDEBD0"/>
      </patternFill>
    </fill>
    <fill>
      <patternFill patternType="solid">
        <fgColor rgb="00FCE4E4"/>
        <bgColor rgb="00FCE4E4"/>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7">
    <xf numFmtId="0" fontId="0" fillId="0" borderId="0" pivotButton="0" quotePrefix="0" xfId="0"/>
    <xf numFmtId="0" fontId="1" fillId="0" borderId="0" applyAlignment="1" pivotButton="0" quotePrefix="0" xfId="0">
      <alignment horizontal="left" vertical="center"/>
    </xf>
    <xf numFmtId="0" fontId="2" fillId="2"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center"/>
    </xf>
    <xf numFmtId="0" fontId="3" fillId="3" borderId="1" applyAlignment="1" pivotButton="0" quotePrefix="0" xfId="0">
      <alignment horizontal="left" vertical="center" wrapText="1"/>
    </xf>
    <xf numFmtId="0" fontId="3" fillId="0" borderId="1" applyAlignment="1" pivotButton="0" quotePrefix="0" xfId="0">
      <alignment horizontal="center" vertical="center" wrapText="1"/>
    </xf>
    <xf numFmtId="0" fontId="3" fillId="4" borderId="1" applyAlignment="1" pivotButton="0" quotePrefix="0" xfId="0">
      <alignment horizontal="left" vertical="center"/>
    </xf>
    <xf numFmtId="164" fontId="3" fillId="4" borderId="1" applyAlignment="1" pivotButton="0" quotePrefix="0" xfId="0">
      <alignment horizontal="center" vertical="center" wrapText="1"/>
    </xf>
    <xf numFmtId="0" fontId="3" fillId="4" borderId="1" applyAlignment="1" pivotButton="0" quotePrefix="0" xfId="0">
      <alignment horizontal="center" vertical="center" wrapText="1"/>
    </xf>
    <xf numFmtId="9" fontId="3" fillId="3"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5" borderId="1" applyAlignment="1" pivotButton="0" quotePrefix="0" xfId="0">
      <alignment horizontal="left" vertical="center"/>
    </xf>
    <xf numFmtId="0" fontId="3" fillId="5" borderId="1" applyAlignment="1" pivotButton="0" quotePrefix="0" xfId="0">
      <alignment horizontal="left" vertical="center" wrapText="1"/>
    </xf>
    <xf numFmtId="9" fontId="3" fillId="5" borderId="1" applyAlignment="1" pivotButton="0" quotePrefix="0" xfId="0">
      <alignment horizontal="center" vertical="center" wrapText="1"/>
    </xf>
    <xf numFmtId="0" fontId="4" fillId="6" borderId="0" applyAlignment="1" pivotButton="0" quotePrefix="0" xfId="0">
      <alignment horizontal="center" vertical="center" wrapText="1"/>
    </xf>
    <xf numFmtId="0" fontId="0" fillId="6" borderId="0" pivotButton="0" quotePrefix="0" xfId="0"/>
    <xf numFmtId="0" fontId="4" fillId="6" borderId="1" applyAlignment="1" pivotButton="0" quotePrefix="0" xfId="0">
      <alignment horizontal="center" vertical="center" wrapText="1"/>
    </xf>
    <xf numFmtId="9" fontId="4" fillId="6" borderId="1" applyAlignment="1" pivotButton="0" quotePrefix="0" xfId="0">
      <alignment horizontal="center" vertical="center" wrapText="1"/>
    </xf>
    <xf numFmtId="0" fontId="1" fillId="0" borderId="0" pivotButton="0" quotePrefix="0" xfId="0"/>
    <xf numFmtId="0" fontId="4" fillId="0" borderId="0" pivotButton="0" quotePrefix="0" xfId="0"/>
    <xf numFmtId="0" fontId="5" fillId="7" borderId="1" applyAlignment="1" pivotButton="0" quotePrefix="0" xfId="0">
      <alignment horizontal="center" vertical="center" wrapText="1"/>
    </xf>
    <xf numFmtId="0" fontId="3" fillId="8" borderId="1" applyAlignment="1" pivotButton="0" quotePrefix="0" xfId="0">
      <alignment horizontal="center" vertical="center" wrapText="1"/>
    </xf>
    <xf numFmtId="0" fontId="3" fillId="9" borderId="1" applyAlignment="1" pivotButton="0" quotePrefix="0" xfId="0">
      <alignment horizontal="center" vertical="center" wrapText="1"/>
    </xf>
    <xf numFmtId="0" fontId="3" fillId="10" borderId="1" applyAlignment="1" pivotButton="0" quotePrefix="0" xfId="0">
      <alignment horizontal="center" vertical="center" wrapText="1"/>
    </xf>
    <xf numFmtId="0" fontId="3" fillId="11" borderId="1" applyAlignment="1" pivotButton="0" quotePrefix="0" xfId="0">
      <alignment horizontal="center" vertical="center" wrapText="1"/>
    </xf>
    <xf numFmtId="0" fontId="6" fillId="0" borderId="0" pivotButton="0" quotePrefix="0" xfId="0"/>
    <xf numFmtId="1" fontId="7" fillId="6" borderId="1" applyAlignment="1" pivotButton="0" quotePrefix="0" xfId="0">
      <alignment horizontal="center" vertical="center" wrapText="1"/>
    </xf>
    <xf numFmtId="165" fontId="7" fillId="6" borderId="1" applyAlignment="1" pivotButton="0" quotePrefix="0" xfId="0">
      <alignment horizontal="center" vertical="center" wrapText="1"/>
    </xf>
    <xf numFmtId="9" fontId="7" fillId="6" borderId="1" applyAlignment="1" pivotButton="0" quotePrefix="0" xfId="0">
      <alignment horizontal="center" vertical="center" wrapText="1"/>
    </xf>
    <xf numFmtId="0" fontId="5" fillId="7" borderId="1" pivotButton="0" quotePrefix="0" xfId="0"/>
    <xf numFmtId="0" fontId="3" fillId="8" borderId="1" applyAlignment="1" pivotButton="0" quotePrefix="0" xfId="0">
      <alignment horizontal="left" vertical="center"/>
    </xf>
    <xf numFmtId="0" fontId="3" fillId="9" borderId="1" applyAlignment="1" pivotButton="0" quotePrefix="0" xfId="0">
      <alignment horizontal="left" vertical="center"/>
    </xf>
    <xf numFmtId="0" fontId="3" fillId="10" borderId="1" applyAlignment="1" pivotButton="0" quotePrefix="0" xfId="0">
      <alignment horizontal="left" vertical="center"/>
    </xf>
    <xf numFmtId="0" fontId="3" fillId="11" borderId="1" applyAlignment="1" pivotButton="0" quotePrefix="0" xfId="0">
      <alignment horizontal="left" vertical="center"/>
    </xf>
    <xf numFmtId="0" fontId="4" fillId="6" borderId="1" applyAlignment="1" pivotButton="0" quotePrefix="0" xfId="0">
      <alignment horizontal="left" vertical="center"/>
    </xf>
    <xf numFmtId="0" fontId="3" fillId="0" borderId="1" applyAlignment="1" pivotButton="0" quotePrefix="0" xfId="0">
      <alignment horizontal="left" vertical="center" wrapText="1"/>
    </xf>
  </cellXfs>
  <cellStyles count="1">
    <cellStyle name="Normal" xfId="0" builtinId="0" hidden="0"/>
  </cellStyles>
  <dxfs count="4">
    <dxf>
      <font>
        <b val="1"/>
        <color rgb="00DC2626"/>
      </font>
      <fill>
        <patternFill patternType="solid">
          <fgColor rgb="00FCE4E4"/>
          <bgColor rgb="00FCE4E4"/>
        </patternFill>
      </fill>
    </dxf>
    <dxf>
      <font>
        <b val="1"/>
        <color rgb="00DC2626"/>
      </font>
      <fill>
        <patternFill patternType="solid">
          <fgColor rgb="00FDEBD0"/>
          <bgColor rgb="00FDEBD0"/>
        </patternFill>
      </fill>
    </dxf>
    <dxf>
      <font>
        <b val="1"/>
        <color rgb="00B45309"/>
      </font>
      <fill>
        <patternFill patternType="solid">
          <fgColor rgb="00FEF9E7"/>
          <bgColor rgb="00FEF9E7"/>
        </patternFill>
      </fill>
    </dxf>
    <dxf>
      <font>
        <b val="1"/>
        <color rgb="0016A34A"/>
      </font>
      <fill>
        <patternFill patternType="solid">
          <fgColor rgb="00EAFAF1"/>
          <bgColor rgb="00EAFAF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Risk Count by Category</a:t>
            </a:r>
          </a:p>
        </rich>
      </tx>
    </title>
    <plotArea>
      <barChart>
        <barDir val="col"/>
        <grouping val="clustered"/>
        <ser>
          <idx val="0"/>
          <order val="0"/>
          <tx>
            <strRef>
              <f>'Dashboard'!B8</f>
            </strRef>
          </tx>
          <spPr>
            <a:solidFill xmlns:a="http://schemas.openxmlformats.org/drawingml/2006/main">
              <a:srgbClr val="0E3A5B"/>
            </a:solidFill>
            <a:ln xmlns:a="http://schemas.openxmlformats.org/drawingml/2006/main">
              <a:prstDash val="solid"/>
            </a:ln>
          </spPr>
          <cat>
            <numRef>
              <f>'Dashboard'!$A$9:$A$18</f>
            </numRef>
          </cat>
          <val>
            <numRef>
              <f>'Dashboard'!$B$9:$B$18</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Number of Risks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Risk Level Distribution</a:t>
            </a:r>
          </a:p>
        </rich>
      </tx>
    </title>
    <plotArea>
      <pieChart>
        <varyColors val="1"/>
        <ser>
          <idx val="0"/>
          <order val="0"/>
          <tx>
            <strRef>
              <f>'Dashboard'!E8</f>
            </strRef>
          </tx>
          <spPr>
            <a:ln xmlns:a="http://schemas.openxmlformats.org/drawingml/2006/main">
              <a:prstDash val="solid"/>
            </a:ln>
          </spPr>
          <dPt>
            <idx val="0"/>
            <spPr>
              <a:ln xmlns:a="http://schemas.openxmlformats.org/drawingml/2006/main">
                <a:prstDash val="solid"/>
              </a:ln>
            </spPr>
          </dPt>
          <cat>
            <numRef>
              <f>'Dashboard'!$D$9:$D$12</f>
            </numRef>
          </cat>
          <val>
            <numRef>
              <f>'Dashboard'!$E$9:$E$12</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20</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20</row>
      <rowOff>0</rowOff>
    </from>
    <ext cx="432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R16"/>
  <sheetViews>
    <sheetView showGridLines="0" workbookViewId="0">
      <pane ySplit="3" topLeftCell="A4" activePane="bottomLeft" state="frozen"/>
      <selection pane="bottomLeft" activeCell="A1" sqref="A1"/>
    </sheetView>
  </sheetViews>
  <sheetFormatPr baseColWidth="8" defaultRowHeight="15"/>
  <cols>
    <col width="9" customWidth="1" min="1" max="1"/>
    <col width="20" customWidth="1" min="2" max="2"/>
    <col width="32" customWidth="1" min="3" max="3"/>
    <col width="20" customWidth="1" min="4" max="4"/>
    <col width="9" customWidth="1" min="5" max="5"/>
    <col width="9" customWidth="1" min="6" max="6"/>
    <col width="10" customWidth="1" min="7" max="7"/>
    <col width="11" customWidth="1" min="8" max="8"/>
    <col width="28" customWidth="1" min="9" max="9"/>
    <col width="30" customWidth="1" min="10" max="10"/>
    <col width="15" customWidth="1" min="11" max="11"/>
    <col width="13" customWidth="1" min="12" max="12"/>
    <col width="13" customWidth="1" min="13" max="13"/>
    <col width="10" customWidth="1" min="14" max="14"/>
    <col width="10" customWidth="1" min="15" max="15"/>
    <col width="10" customWidth="1" min="16" max="16"/>
    <col width="11" customWidth="1" min="17" max="17"/>
    <col width="12" customWidth="1" min="18" max="18"/>
  </cols>
  <sheetData>
    <row r="1" ht="26" customHeight="1">
      <c r="A1" s="1" t="inlineStr">
        <is>
          <t>ISO 9001:2015 Risk Assessment &amp; Treatment Register</t>
        </is>
      </c>
    </row>
    <row r="2"/>
    <row r="3" ht="34" customHeight="1">
      <c r="A3" s="2" t="inlineStr">
        <is>
          <t>Risk ID</t>
        </is>
      </c>
      <c r="B3" s="2" t="inlineStr">
        <is>
          <t>Risk Category</t>
        </is>
      </c>
      <c r="C3" s="2" t="inlineStr">
        <is>
          <t>Risk Description</t>
        </is>
      </c>
      <c r="D3" s="2" t="inlineStr">
        <is>
          <t>Related Process/Clause</t>
        </is>
      </c>
      <c r="E3" s="2" t="inlineStr">
        <is>
          <t>Likelihood
(1-5)</t>
        </is>
      </c>
      <c r="F3" s="2" t="inlineStr">
        <is>
          <t>Severity
(1-5)</t>
        </is>
      </c>
      <c r="G3" s="2" t="inlineStr">
        <is>
          <t>Risk Score</t>
        </is>
      </c>
      <c r="H3" s="2" t="inlineStr">
        <is>
          <t>Risk Level</t>
        </is>
      </c>
      <c r="I3" s="2" t="inlineStr">
        <is>
          <t>Existing Controls</t>
        </is>
      </c>
      <c r="J3" s="2" t="inlineStr">
        <is>
          <t>Mitigation Action</t>
        </is>
      </c>
      <c r="K3" s="2" t="inlineStr">
        <is>
          <t>Risk Owner</t>
        </is>
      </c>
      <c r="L3" s="2" t="inlineStr">
        <is>
          <t>Target Date</t>
        </is>
      </c>
      <c r="M3" s="2" t="inlineStr">
        <is>
          <t>Status</t>
        </is>
      </c>
      <c r="N3" s="2" t="inlineStr">
        <is>
          <t>Residual
Likelihood</t>
        </is>
      </c>
      <c r="O3" s="2" t="inlineStr">
        <is>
          <t>Residual
Severity</t>
        </is>
      </c>
      <c r="P3" s="2" t="inlineStr">
        <is>
          <t>Residual
Score</t>
        </is>
      </c>
      <c r="Q3" s="2" t="inlineStr">
        <is>
          <t>Residual
Level</t>
        </is>
      </c>
      <c r="R3" s="2" t="inlineStr">
        <is>
          <t>Risk Reduction %</t>
        </is>
      </c>
    </row>
    <row r="4">
      <c r="A4" s="3" t="inlineStr">
        <is>
          <t>R-001</t>
        </is>
      </c>
      <c r="B4" s="4" t="inlineStr">
        <is>
          <t>Supplier Management</t>
        </is>
      </c>
      <c r="C4" s="5" t="inlineStr">
        <is>
          <t>Late or non-conforming raw material deliveries from key supplier</t>
        </is>
      </c>
      <c r="D4" s="4" t="inlineStr">
        <is>
          <t>Purchasing (8.4)</t>
        </is>
      </c>
      <c r="E4" s="6" t="n">
        <v>4</v>
      </c>
      <c r="F4" s="6" t="n">
        <v>4</v>
      </c>
      <c r="G4" s="3">
        <f>E4*F4</f>
        <v/>
      </c>
      <c r="H4" s="3">
        <f>IFERROR(VLOOKUP(G4,'Risk Matrix'!$A$4:$B$7,2,TRUE),"")</f>
        <v/>
      </c>
      <c r="I4" s="5" t="inlineStr">
        <is>
          <t>Supplier scorecards, incoming inspection</t>
        </is>
      </c>
      <c r="J4" s="5" t="inlineStr">
        <is>
          <t>Qualify second-source supplier; tighten SLA</t>
        </is>
      </c>
      <c r="K4" s="7" t="inlineStr">
        <is>
          <t>David Martinez</t>
        </is>
      </c>
      <c r="L4" s="8" t="inlineStr">
        <is>
          <t>09/15/2026</t>
        </is>
      </c>
      <c r="M4" s="7" t="inlineStr">
        <is>
          <t>Open</t>
        </is>
      </c>
      <c r="N4" s="9" t="n">
        <v>2</v>
      </c>
      <c r="O4" s="9" t="n">
        <v>3</v>
      </c>
      <c r="P4" s="3">
        <f>N4*O4</f>
        <v/>
      </c>
      <c r="Q4" s="3">
        <f>IFERROR(VLOOKUP(P4,'Risk Matrix'!$A$4:$B$7,2,TRUE),"")</f>
        <v/>
      </c>
      <c r="R4" s="10">
        <f>IFERROR((G4-P4)/G4,0)</f>
        <v/>
      </c>
    </row>
    <row r="5">
      <c r="A5" s="11" t="inlineStr">
        <is>
          <t>R-002</t>
        </is>
      </c>
      <c r="B5" s="12" t="inlineStr">
        <is>
          <t>Process Control</t>
        </is>
      </c>
      <c r="C5" s="13" t="inlineStr">
        <is>
          <t>Machine calibration drift causing out-of-spec production</t>
        </is>
      </c>
      <c r="D5" s="12" t="inlineStr">
        <is>
          <t>Production (8.5)</t>
        </is>
      </c>
      <c r="E5" s="6" t="n">
        <v>3</v>
      </c>
      <c r="F5" s="6" t="n">
        <v>5</v>
      </c>
      <c r="G5" s="11">
        <f>E5*F5</f>
        <v/>
      </c>
      <c r="H5" s="11">
        <f>IFERROR(VLOOKUP(G5,'Risk Matrix'!$A$4:$B$7,2,TRUE),"")</f>
        <v/>
      </c>
      <c r="I5" s="13" t="inlineStr">
        <is>
          <t>Preventive maintenance schedule</t>
        </is>
      </c>
      <c r="J5" s="13" t="inlineStr">
        <is>
          <t>Increase calibration frequency; add SPC checks</t>
        </is>
      </c>
      <c r="K5" s="7" t="inlineStr">
        <is>
          <t>Sarah Johnson</t>
        </is>
      </c>
      <c r="L5" s="8" t="inlineStr">
        <is>
          <t>08/30/2026</t>
        </is>
      </c>
      <c r="M5" s="7" t="inlineStr">
        <is>
          <t>In Progress</t>
        </is>
      </c>
      <c r="N5" s="9" t="n">
        <v>2</v>
      </c>
      <c r="O5" s="9" t="n">
        <v>3</v>
      </c>
      <c r="P5" s="11">
        <f>N5*O5</f>
        <v/>
      </c>
      <c r="Q5" s="11">
        <f>IFERROR(VLOOKUP(P5,'Risk Matrix'!$A$4:$B$7,2,TRUE),"")</f>
        <v/>
      </c>
      <c r="R5" s="14">
        <f>IFERROR((G5-P5)/G5,0)</f>
        <v/>
      </c>
    </row>
    <row r="6">
      <c r="A6" s="3" t="inlineStr">
        <is>
          <t>R-003</t>
        </is>
      </c>
      <c r="B6" s="4" t="inlineStr">
        <is>
          <t>Document Control</t>
        </is>
      </c>
      <c r="C6" s="5" t="inlineStr">
        <is>
          <t>Obsolete work instructions used on shop floor</t>
        </is>
      </c>
      <c r="D6" s="4" t="inlineStr">
        <is>
          <t>Document Control (7.5)</t>
        </is>
      </c>
      <c r="E6" s="6" t="n">
        <v>3</v>
      </c>
      <c r="F6" s="6" t="n">
        <v>3</v>
      </c>
      <c r="G6" s="3">
        <f>E6*F6</f>
        <v/>
      </c>
      <c r="H6" s="3">
        <f>IFERROR(VLOOKUP(G6,'Risk Matrix'!$A$4:$B$7,2,TRUE),"")</f>
        <v/>
      </c>
      <c r="I6" s="5" t="inlineStr">
        <is>
          <t>Document control software with version tracking</t>
        </is>
      </c>
      <c r="J6" s="5" t="inlineStr">
        <is>
          <t>Automated obsolete-doc removal alerts</t>
        </is>
      </c>
      <c r="K6" s="7" t="inlineStr">
        <is>
          <t>Emily Chen</t>
        </is>
      </c>
      <c r="L6" s="8" t="inlineStr">
        <is>
          <t>08/10/2026</t>
        </is>
      </c>
      <c r="M6" s="7" t="inlineStr">
        <is>
          <t>Open</t>
        </is>
      </c>
      <c r="N6" s="9" t="n">
        <v>1</v>
      </c>
      <c r="O6" s="9" t="n">
        <v>2</v>
      </c>
      <c r="P6" s="3">
        <f>N6*O6</f>
        <v/>
      </c>
      <c r="Q6" s="3">
        <f>IFERROR(VLOOKUP(P6,'Risk Matrix'!$A$4:$B$7,2,TRUE),"")</f>
        <v/>
      </c>
      <c r="R6" s="10">
        <f>IFERROR((G6-P6)/G6,0)</f>
        <v/>
      </c>
    </row>
    <row r="7">
      <c r="A7" s="11" t="inlineStr">
        <is>
          <t>R-004</t>
        </is>
      </c>
      <c r="B7" s="12" t="inlineStr">
        <is>
          <t>Customer Satisfaction</t>
        </is>
      </c>
      <c r="C7" s="13" t="inlineStr">
        <is>
          <t>Rising customer complaints on product packaging defects</t>
        </is>
      </c>
      <c r="D7" s="12" t="inlineStr">
        <is>
          <t>Customer Focus (9.1.2)</t>
        </is>
      </c>
      <c r="E7" s="6" t="n">
        <v>4</v>
      </c>
      <c r="F7" s="6" t="n">
        <v>3</v>
      </c>
      <c r="G7" s="11">
        <f>E7*F7</f>
        <v/>
      </c>
      <c r="H7" s="11">
        <f>IFERROR(VLOOKUP(G7,'Risk Matrix'!$A$4:$B$7,2,TRUE),"")</f>
        <v/>
      </c>
      <c r="I7" s="13" t="inlineStr">
        <is>
          <t>Complaint log, monthly review</t>
        </is>
      </c>
      <c r="J7" s="13" t="inlineStr">
        <is>
          <t>Root cause analysis with packaging vendor</t>
        </is>
      </c>
      <c r="K7" s="7" t="inlineStr">
        <is>
          <t>Michael Brown</t>
        </is>
      </c>
      <c r="L7" s="8" t="inlineStr">
        <is>
          <t>09/01/2026</t>
        </is>
      </c>
      <c r="M7" s="7" t="inlineStr">
        <is>
          <t>In Progress</t>
        </is>
      </c>
      <c r="N7" s="9" t="n">
        <v>2</v>
      </c>
      <c r="O7" s="9" t="n">
        <v>2</v>
      </c>
      <c r="P7" s="11">
        <f>N7*O7</f>
        <v/>
      </c>
      <c r="Q7" s="11">
        <f>IFERROR(VLOOKUP(P7,'Risk Matrix'!$A$4:$B$7,2,TRUE),"")</f>
        <v/>
      </c>
      <c r="R7" s="14">
        <f>IFERROR((G7-P7)/G7,0)</f>
        <v/>
      </c>
    </row>
    <row r="8">
      <c r="A8" s="3" t="inlineStr">
        <is>
          <t>R-005</t>
        </is>
      </c>
      <c r="B8" s="4" t="inlineStr">
        <is>
          <t>Equipment/Calibration</t>
        </is>
      </c>
      <c r="C8" s="5" t="inlineStr">
        <is>
          <t>Measurement equipment used past calibration due date</t>
        </is>
      </c>
      <c r="D8" s="4" t="inlineStr">
        <is>
          <t>Monitoring &amp; Measuring (7.1.5)</t>
        </is>
      </c>
      <c r="E8" s="6" t="n">
        <v>2</v>
      </c>
      <c r="F8" s="6" t="n">
        <v>4</v>
      </c>
      <c r="G8" s="3">
        <f>E8*F8</f>
        <v/>
      </c>
      <c r="H8" s="3">
        <f>IFERROR(VLOOKUP(G8,'Risk Matrix'!$A$4:$B$7,2,TRUE),"")</f>
        <v/>
      </c>
      <c r="I8" s="5" t="inlineStr">
        <is>
          <t>Calibration tracking spreadsheet</t>
        </is>
      </c>
      <c r="J8" s="5" t="inlineStr">
        <is>
          <t>Implement automated calibration reminders</t>
        </is>
      </c>
      <c r="K8" s="7" t="inlineStr">
        <is>
          <t>Chris Anderson</t>
        </is>
      </c>
      <c r="L8" s="8" t="inlineStr">
        <is>
          <t>08/20/2026</t>
        </is>
      </c>
      <c r="M8" s="7" t="inlineStr">
        <is>
          <t>Open</t>
        </is>
      </c>
      <c r="N8" s="9" t="n">
        <v>1</v>
      </c>
      <c r="O8" s="9" t="n">
        <v>3</v>
      </c>
      <c r="P8" s="3">
        <f>N8*O8</f>
        <v/>
      </c>
      <c r="Q8" s="3">
        <f>IFERROR(VLOOKUP(P8,'Risk Matrix'!$A$4:$B$7,2,TRUE),"")</f>
        <v/>
      </c>
      <c r="R8" s="10">
        <f>IFERROR((G8-P8)/G8,0)</f>
        <v/>
      </c>
    </row>
    <row r="9">
      <c r="A9" s="11" t="inlineStr">
        <is>
          <t>R-006</t>
        </is>
      </c>
      <c r="B9" s="12" t="inlineStr">
        <is>
          <t>Human Resources</t>
        </is>
      </c>
      <c r="C9" s="13" t="inlineStr">
        <is>
          <t>Loss of competency due to key employee turnover</t>
        </is>
      </c>
      <c r="D9" s="12" t="inlineStr">
        <is>
          <t>Competence (7.2)</t>
        </is>
      </c>
      <c r="E9" s="6" t="n">
        <v>3</v>
      </c>
      <c r="F9" s="6" t="n">
        <v>4</v>
      </c>
      <c r="G9" s="11">
        <f>E9*F9</f>
        <v/>
      </c>
      <c r="H9" s="11">
        <f>IFERROR(VLOOKUP(G9,'Risk Matrix'!$A$4:$B$7,2,TRUE),"")</f>
        <v/>
      </c>
      <c r="I9" s="13" t="inlineStr">
        <is>
          <t>Cross-training program</t>
        </is>
      </c>
      <c r="J9" s="13" t="inlineStr">
        <is>
          <t>Formal succession plan and documented SOPs</t>
        </is>
      </c>
      <c r="K9" s="7" t="inlineStr">
        <is>
          <t>Ashley Davis</t>
        </is>
      </c>
      <c r="L9" s="8" t="inlineStr">
        <is>
          <t>10/05/2026</t>
        </is>
      </c>
      <c r="M9" s="7" t="inlineStr">
        <is>
          <t>Not Started</t>
        </is>
      </c>
      <c r="N9" s="9" t="n">
        <v>2</v>
      </c>
      <c r="O9" s="9" t="n">
        <v>3</v>
      </c>
      <c r="P9" s="11">
        <f>N9*O9</f>
        <v/>
      </c>
      <c r="Q9" s="11">
        <f>IFERROR(VLOOKUP(P9,'Risk Matrix'!$A$4:$B$7,2,TRUE),"")</f>
        <v/>
      </c>
      <c r="R9" s="14">
        <f>IFERROR((G9-P9)/G9,0)</f>
        <v/>
      </c>
    </row>
    <row r="10">
      <c r="A10" s="3" t="inlineStr">
        <is>
          <t>R-007</t>
        </is>
      </c>
      <c r="B10" s="4" t="inlineStr">
        <is>
          <t>Internal Audit</t>
        </is>
      </c>
      <c r="C10" s="5" t="inlineStr">
        <is>
          <t>Recurring nonconformances not effectively closed</t>
        </is>
      </c>
      <c r="D10" s="4" t="inlineStr">
        <is>
          <t>Internal Audit (9.2)</t>
        </is>
      </c>
      <c r="E10" s="6" t="n">
        <v>3</v>
      </c>
      <c r="F10" s="6" t="n">
        <v>3</v>
      </c>
      <c r="G10" s="3">
        <f>E10*F10</f>
        <v/>
      </c>
      <c r="H10" s="3">
        <f>IFERROR(VLOOKUP(G10,'Risk Matrix'!$A$4:$B$7,2,TRUE),"")</f>
        <v/>
      </c>
      <c r="I10" s="5" t="inlineStr">
        <is>
          <t>CAPA tracking log</t>
        </is>
      </c>
      <c r="J10" s="5" t="inlineStr">
        <is>
          <t>Root cause training for auditors</t>
        </is>
      </c>
      <c r="K10" s="7" t="inlineStr">
        <is>
          <t>James Wilson</t>
        </is>
      </c>
      <c r="L10" s="8" t="inlineStr">
        <is>
          <t>09/25/2026</t>
        </is>
      </c>
      <c r="M10" s="7" t="inlineStr">
        <is>
          <t>In Progress</t>
        </is>
      </c>
      <c r="N10" s="9" t="n">
        <v>1</v>
      </c>
      <c r="O10" s="9" t="n">
        <v>2</v>
      </c>
      <c r="P10" s="3">
        <f>N10*O10</f>
        <v/>
      </c>
      <c r="Q10" s="3">
        <f>IFERROR(VLOOKUP(P10,'Risk Matrix'!$A$4:$B$7,2,TRUE),"")</f>
        <v/>
      </c>
      <c r="R10" s="10">
        <f>IFERROR((G10-P10)/G10,0)</f>
        <v/>
      </c>
    </row>
    <row r="11">
      <c r="A11" s="11" t="inlineStr">
        <is>
          <t>R-008</t>
        </is>
      </c>
      <c r="B11" s="12" t="inlineStr">
        <is>
          <t>Information Security</t>
        </is>
      </c>
      <c r="C11" s="13" t="inlineStr">
        <is>
          <t>Unauthorized access to quality records database</t>
        </is>
      </c>
      <c r="D11" s="12" t="inlineStr">
        <is>
          <t>Info. Security (7.5.3)</t>
        </is>
      </c>
      <c r="E11" s="6" t="n">
        <v>2</v>
      </c>
      <c r="F11" s="6" t="n">
        <v>5</v>
      </c>
      <c r="G11" s="11">
        <f>E11*F11</f>
        <v/>
      </c>
      <c r="H11" s="11">
        <f>IFERROR(VLOOKUP(G11,'Risk Matrix'!$A$4:$B$7,2,TRUE),"")</f>
        <v/>
      </c>
      <c r="I11" s="13" t="inlineStr">
        <is>
          <t>Password policy, restricted user roles</t>
        </is>
      </c>
      <c r="J11" s="13" t="inlineStr">
        <is>
          <t>Implement multi-factor authentication</t>
        </is>
      </c>
      <c r="K11" s="7" t="inlineStr">
        <is>
          <t>Jessica Taylor</t>
        </is>
      </c>
      <c r="L11" s="8" t="inlineStr">
        <is>
          <t>08/15/2026</t>
        </is>
      </c>
      <c r="M11" s="7" t="inlineStr">
        <is>
          <t>Open</t>
        </is>
      </c>
      <c r="N11" s="9" t="n">
        <v>1</v>
      </c>
      <c r="O11" s="9" t="n">
        <v>4</v>
      </c>
      <c r="P11" s="11">
        <f>N11*O11</f>
        <v/>
      </c>
      <c r="Q11" s="11">
        <f>IFERROR(VLOOKUP(P11,'Risk Matrix'!$A$4:$B$7,2,TRUE),"")</f>
        <v/>
      </c>
      <c r="R11" s="14">
        <f>IFERROR((G11-P11)/G11,0)</f>
        <v/>
      </c>
    </row>
    <row r="12">
      <c r="A12" s="3" t="inlineStr">
        <is>
          <t>R-009</t>
        </is>
      </c>
      <c r="B12" s="4" t="inlineStr">
        <is>
          <t>Change Management</t>
        </is>
      </c>
      <c r="C12" s="5" t="inlineStr">
        <is>
          <t>Engineering changes implemented without impact review</t>
        </is>
      </c>
      <c r="D12" s="4" t="inlineStr">
        <is>
          <t>Change Control (6.3)</t>
        </is>
      </c>
      <c r="E12" s="6" t="n">
        <v>4</v>
      </c>
      <c r="F12" s="6" t="n">
        <v>4</v>
      </c>
      <c r="G12" s="3">
        <f>E12*F12</f>
        <v/>
      </c>
      <c r="H12" s="3">
        <f>IFERROR(VLOOKUP(G12,'Risk Matrix'!$A$4:$B$7,2,TRUE),"")</f>
        <v/>
      </c>
      <c r="I12" s="5" t="inlineStr">
        <is>
          <t>Change request form</t>
        </is>
      </c>
      <c r="J12" s="5" t="inlineStr">
        <is>
          <t>Mandatory change impact assessment sign-off</t>
        </is>
      </c>
      <c r="K12" s="7" t="inlineStr">
        <is>
          <t>David Martinez</t>
        </is>
      </c>
      <c r="L12" s="8" t="inlineStr">
        <is>
          <t>09/10/2026</t>
        </is>
      </c>
      <c r="M12" s="7" t="inlineStr">
        <is>
          <t>Not Started</t>
        </is>
      </c>
      <c r="N12" s="9" t="n">
        <v>2</v>
      </c>
      <c r="O12" s="9" t="n">
        <v>3</v>
      </c>
      <c r="P12" s="3">
        <f>N12*O12</f>
        <v/>
      </c>
      <c r="Q12" s="3">
        <f>IFERROR(VLOOKUP(P12,'Risk Matrix'!$A$4:$B$7,2,TRUE),"")</f>
        <v/>
      </c>
      <c r="R12" s="10">
        <f>IFERROR((G12-P12)/G12,0)</f>
        <v/>
      </c>
    </row>
    <row r="13">
      <c r="A13" s="11" t="inlineStr">
        <is>
          <t>R-010</t>
        </is>
      </c>
      <c r="B13" s="12" t="inlineStr">
        <is>
          <t>Inventory Management</t>
        </is>
      </c>
      <c r="C13" s="13" t="inlineStr">
        <is>
          <t>Expired/obsolete materials used in production</t>
        </is>
      </c>
      <c r="D13" s="12" t="inlineStr">
        <is>
          <t>Resources (7.1)</t>
        </is>
      </c>
      <c r="E13" s="6" t="n">
        <v>2</v>
      </c>
      <c r="F13" s="6" t="n">
        <v>3</v>
      </c>
      <c r="G13" s="11">
        <f>E13*F13</f>
        <v/>
      </c>
      <c r="H13" s="11">
        <f>IFERROR(VLOOKUP(G13,'Risk Matrix'!$A$4:$B$7,2,TRUE),"")</f>
        <v/>
      </c>
      <c r="I13" s="13" t="inlineStr">
        <is>
          <t>FIFO labeling system</t>
        </is>
      </c>
      <c r="J13" s="13" t="inlineStr">
        <is>
          <t>Barcode expiration scanning at point of use</t>
        </is>
      </c>
      <c r="K13" s="7" t="inlineStr">
        <is>
          <t>Sarah Johnson</t>
        </is>
      </c>
      <c r="L13" s="8" t="inlineStr">
        <is>
          <t>10/15/2026</t>
        </is>
      </c>
      <c r="M13" s="7" t="inlineStr">
        <is>
          <t>Open</t>
        </is>
      </c>
      <c r="N13" s="9" t="n">
        <v>1</v>
      </c>
      <c r="O13" s="9" t="n">
        <v>2</v>
      </c>
      <c r="P13" s="11">
        <f>N13*O13</f>
        <v/>
      </c>
      <c r="Q13" s="11">
        <f>IFERROR(VLOOKUP(P13,'Risk Matrix'!$A$4:$B$7,2,TRUE),"")</f>
        <v/>
      </c>
      <c r="R13" s="14">
        <f>IFERROR((G13-P13)/G13,0)</f>
        <v/>
      </c>
    </row>
    <row r="14"/>
    <row r="15">
      <c r="A15" s="15" t="inlineStr">
        <is>
          <t>SUMMARY</t>
        </is>
      </c>
      <c r="C15" s="17" t="inlineStr">
        <is>
          <t>Total Risks</t>
        </is>
      </c>
      <c r="D15" s="17" t="inlineStr">
        <is>
          <t>Average Risk Score</t>
        </is>
      </c>
      <c r="E15" s="17" t="inlineStr">
        <is>
          <t>High/Critical Risks</t>
        </is>
      </c>
      <c r="F15" s="17" t="inlineStr">
        <is>
          <t>Average Residual Score</t>
        </is>
      </c>
      <c r="G15" s="17" t="inlineStr">
        <is>
          <t>Avg Risk Reduction %</t>
        </is>
      </c>
    </row>
    <row r="16">
      <c r="C16" s="17">
        <f>COUNTA(A4:A13)</f>
        <v/>
      </c>
      <c r="D16" s="17">
        <f>ROUND(AVERAGE(G4:G13),1)</f>
        <v/>
      </c>
      <c r="E16" s="17">
        <f>COUNTIF(H4:H13,"High")+COUNTIF(H4:H13,"Critical")</f>
        <v/>
      </c>
      <c r="F16" s="17">
        <f>ROUND(AVERAGE(P4:P13),1)</f>
        <v/>
      </c>
      <c r="G16" s="18">
        <f>ROUND(AVERAGE(R4:R13),2)</f>
        <v/>
      </c>
    </row>
  </sheetData>
  <mergeCells count="2">
    <mergeCell ref="A1:R1"/>
    <mergeCell ref="A15:B15"/>
  </mergeCells>
  <conditionalFormatting sqref="H4:H13">
    <cfRule type="expression" priority="1" dxfId="0" stopIfTrue="1">
      <formula>H4="Critical"</formula>
    </cfRule>
    <cfRule type="expression" priority="2" dxfId="1" stopIfTrue="1">
      <formula>H4="High"</formula>
    </cfRule>
    <cfRule type="expression" priority="3" dxfId="2" stopIfTrue="1">
      <formula>H4="Medium"</formula>
    </cfRule>
    <cfRule type="expression" priority="4" dxfId="3" stopIfTrue="1">
      <formula>H4="Low"</formula>
    </cfRule>
  </conditionalFormatting>
  <conditionalFormatting sqref="Q4:Q13">
    <cfRule type="expression" priority="5" dxfId="0" stopIfTrue="1">
      <formula>Q4="Critical"</formula>
    </cfRule>
    <cfRule type="expression" priority="6" dxfId="1" stopIfTrue="1">
      <formula>Q4="High"</formula>
    </cfRule>
    <cfRule type="expression" priority="7" dxfId="2" stopIfTrue="1">
      <formula>Q4="Medium"</formula>
    </cfRule>
    <cfRule type="expression" priority="8" dxfId="3" stopIfTrue="1">
      <formula>Q4="Low"</formula>
    </cfRule>
  </conditionalFormatting>
  <conditionalFormatting sqref="M4:M13">
    <cfRule type="expression" priority="9" dxfId="0">
      <formula>M4="Open"</formula>
    </cfRule>
    <cfRule type="expression" priority="10" dxfId="3">
      <formula>M4="Closed"</formula>
    </cfRule>
  </conditionalFormatting>
  <dataValidations count="3">
    <dataValidation sqref="B4:B33" showErrorMessage="1" showInputMessage="1" allowBlank="1" type="list">
      <formula1>"Supplier Management,Process Control,Document Control,Customer Satisfaction,Equipment/Calibration,Human Resources,Internal Audit,Information Security,Change Management,Inventory Management"</formula1>
    </dataValidation>
    <dataValidation sqref="M4:M33" showErrorMessage="1" showInputMessage="1" allowBlank="1" type="list">
      <formula1>"Open,In Progress,Not Started,Closed"</formula1>
    </dataValidation>
    <dataValidation sqref="E4:F33 N4:O33" showErrorMessage="1" showInputMessage="1" allowBlank="1" type="whole" operator="between">
      <formula1>1</formula1>
      <formula2>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14" customWidth="1" min="1" max="1"/>
    <col width="34" customWidth="1" min="2" max="2"/>
    <col width="34" customWidth="1" min="3" max="3"/>
    <col width="14" customWidth="1" min="4" max="4"/>
    <col width="40" customWidth="1" min="5" max="5"/>
  </cols>
  <sheetData>
    <row r="1" ht="24" customHeight="1">
      <c r="A1" s="19" t="inlineStr">
        <is>
          <t>ISO 9001 Risk Scoring Matrix &amp; Reference Scales</t>
        </is>
      </c>
    </row>
    <row r="2"/>
    <row r="3">
      <c r="A3" s="20" t="inlineStr">
        <is>
          <t>Risk Score Lookup Table (sorted ascending - used by VLOOKUP)</t>
        </is>
      </c>
    </row>
    <row r="4">
      <c r="A4" s="21" t="inlineStr">
        <is>
          <t>Score (Min)</t>
        </is>
      </c>
      <c r="B4" s="21" t="inlineStr">
        <is>
          <t>Risk Level</t>
        </is>
      </c>
      <c r="C4" s="21" t="inlineStr">
        <is>
          <t>Priority Action</t>
        </is>
      </c>
      <c r="D4" s="21" t="inlineStr">
        <is>
          <t>Color Code</t>
        </is>
      </c>
    </row>
    <row r="5">
      <c r="A5" s="22" t="n">
        <v>1</v>
      </c>
      <c r="B5" s="22" t="inlineStr">
        <is>
          <t>Low</t>
        </is>
      </c>
      <c r="C5" s="22" t="inlineStr">
        <is>
          <t>Monitor periodically; no immediate action required</t>
        </is>
      </c>
      <c r="D5" s="22" t="inlineStr">
        <is>
          <t>Green</t>
        </is>
      </c>
    </row>
    <row r="6">
      <c r="A6" s="23" t="n">
        <v>5</v>
      </c>
      <c r="B6" s="23" t="inlineStr">
        <is>
          <t>Medium</t>
        </is>
      </c>
      <c r="C6" s="23" t="inlineStr">
        <is>
          <t>Assign owner; treat within normal review cycle</t>
        </is>
      </c>
      <c r="D6" s="23" t="inlineStr">
        <is>
          <t>Yellow</t>
        </is>
      </c>
    </row>
    <row r="7">
      <c r="A7" s="24" t="n">
        <v>10</v>
      </c>
      <c r="B7" s="24" t="inlineStr">
        <is>
          <t>High</t>
        </is>
      </c>
      <c r="C7" s="24" t="inlineStr">
        <is>
          <t>Prioritize mitigation; management review required</t>
        </is>
      </c>
      <c r="D7" s="24" t="inlineStr">
        <is>
          <t>Orange</t>
        </is>
      </c>
    </row>
    <row r="8">
      <c r="A8" s="25" t="n">
        <v>16</v>
      </c>
      <c r="B8" s="25" t="inlineStr">
        <is>
          <t>Critical</t>
        </is>
      </c>
      <c r="C8" s="25" t="inlineStr">
        <is>
          <t>Immediate action; escalate to top management</t>
        </is>
      </c>
      <c r="D8" s="25" t="inlineStr">
        <is>
          <t>Red</t>
        </is>
      </c>
    </row>
    <row r="9"/>
    <row r="10">
      <c r="A10" s="26" t="inlineStr">
        <is>
          <t>Note: VLOOKUP uses approximate match (TRUE) - a score falls into the highest bracket whose Min value is &lt;= the score.</t>
        </is>
      </c>
    </row>
    <row r="11"/>
    <row r="12"/>
    <row r="13">
      <c r="A13" s="20" t="inlineStr">
        <is>
          <t>Likelihood Scale (1-5)</t>
        </is>
      </c>
      <c r="D13" s="20" t="inlineStr">
        <is>
          <t>Severity Scale (1-5)</t>
        </is>
      </c>
    </row>
    <row r="14">
      <c r="A14" s="21" t="inlineStr">
        <is>
          <t>Rating</t>
        </is>
      </c>
      <c r="B14" s="21" t="inlineStr">
        <is>
          <t>Description</t>
        </is>
      </c>
      <c r="D14" s="21" t="inlineStr">
        <is>
          <t>Rating</t>
        </is>
      </c>
      <c r="E14" s="21" t="inlineStr">
        <is>
          <t>Description</t>
        </is>
      </c>
    </row>
    <row r="15">
      <c r="A15" s="3" t="n">
        <v>1</v>
      </c>
      <c r="B15" s="5" t="inlineStr">
        <is>
          <t>Rare - may occur only in exceptional circumstances</t>
        </is>
      </c>
      <c r="D15" s="3" t="n">
        <v>1</v>
      </c>
      <c r="E15" s="5" t="inlineStr">
        <is>
          <t>Negligible - minimal impact on quality objectives</t>
        </is>
      </c>
    </row>
    <row r="16">
      <c r="A16" s="11" t="n">
        <v>2</v>
      </c>
      <c r="B16" s="13" t="inlineStr">
        <is>
          <t>Unlikely - could occur at some time</t>
        </is>
      </c>
      <c r="D16" s="11" t="n">
        <v>2</v>
      </c>
      <c r="E16" s="13" t="inlineStr">
        <is>
          <t>Minor - limited impact, easily corrected</t>
        </is>
      </c>
    </row>
    <row r="17">
      <c r="A17" s="3" t="n">
        <v>3</v>
      </c>
      <c r="B17" s="5" t="inlineStr">
        <is>
          <t>Possible - might occur at some time</t>
        </is>
      </c>
      <c r="D17" s="3" t="n">
        <v>3</v>
      </c>
      <c r="E17" s="5" t="inlineStr">
        <is>
          <t>Moderate - noticeable impact on process/customer</t>
        </is>
      </c>
    </row>
    <row r="18">
      <c r="A18" s="11" t="n">
        <v>4</v>
      </c>
      <c r="B18" s="13" t="inlineStr">
        <is>
          <t>Likely - will probably occur in most circumstances</t>
        </is>
      </c>
      <c r="D18" s="11" t="n">
        <v>4</v>
      </c>
      <c r="E18" s="13" t="inlineStr">
        <is>
          <t>Major - significant impact on compliance or customer</t>
        </is>
      </c>
    </row>
    <row r="19">
      <c r="A19" s="3" t="n">
        <v>5</v>
      </c>
      <c r="B19" s="5" t="inlineStr">
        <is>
          <t>Almost Certain - expected to occur in most circumstances</t>
        </is>
      </c>
      <c r="D19" s="3" t="n">
        <v>5</v>
      </c>
      <c r="E19" s="5" t="inlineStr">
        <is>
          <t>Catastrophic - certification, safety, or legal impact</t>
        </is>
      </c>
    </row>
  </sheetData>
  <mergeCells count="5">
    <mergeCell ref="A1:D1"/>
    <mergeCell ref="A3:D3"/>
    <mergeCell ref="A10:F10"/>
    <mergeCell ref="A13:B13"/>
    <mergeCell ref="D13:E1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showGridLines="0" workbookViewId="0">
      <selection activeCell="A1" sqref="A1"/>
    </sheetView>
  </sheetViews>
  <sheetFormatPr baseColWidth="8" defaultRowHeight="15"/>
  <cols>
    <col width="17" customWidth="1" min="1" max="1"/>
    <col width="17" customWidth="1" min="2" max="2"/>
    <col width="3" customWidth="1" min="3" max="3"/>
    <col width="16" customWidth="1" min="4" max="4"/>
    <col width="10" customWidth="1" min="5" max="5"/>
  </cols>
  <sheetData>
    <row r="1" ht="26" customHeight="1">
      <c r="A1" s="19" t="inlineStr">
        <is>
          <t>Quality Risk Assessment Dashboard</t>
        </is>
      </c>
    </row>
    <row r="2"/>
    <row r="3">
      <c r="A3" s="21" t="inlineStr">
        <is>
          <t>Total Risks</t>
        </is>
      </c>
      <c r="B3" s="21" t="inlineStr">
        <is>
          <t>Open/In Progress</t>
        </is>
      </c>
      <c r="C3" s="21" t="inlineStr">
        <is>
          <t>High + Critical</t>
        </is>
      </c>
      <c r="D3" s="21" t="inlineStr">
        <is>
          <t>Avg Risk Score</t>
        </is>
      </c>
      <c r="E3" s="21" t="inlineStr">
        <is>
          <t>Avg Risk Reduction</t>
        </is>
      </c>
    </row>
    <row r="4">
      <c r="A4" s="27">
        <f>'Risk Register'!C4</f>
        <v/>
      </c>
      <c r="B4" s="27">
        <f>COUNTIF('Risk Register'!M4:M13,"Open")+COUNTIF('Risk Register'!M4:M13,"In Progress")</f>
        <v/>
      </c>
      <c r="C4" s="27">
        <f>'Risk Register'!E4</f>
        <v/>
      </c>
      <c r="D4" s="28">
        <f>'Risk Register'!D4</f>
        <v/>
      </c>
      <c r="E4" s="29">
        <f>'Risk Register'!F4</f>
        <v/>
      </c>
    </row>
    <row r="5"/>
    <row r="6"/>
    <row r="7">
      <c r="A7" s="20" t="inlineStr">
        <is>
          <t>Risk Count by Category</t>
        </is>
      </c>
      <c r="D7" s="20" t="inlineStr">
        <is>
          <t>Risk Level Distribution</t>
        </is>
      </c>
    </row>
    <row r="8">
      <c r="A8" s="30" t="inlineStr">
        <is>
          <t>Category</t>
        </is>
      </c>
      <c r="B8" s="30" t="inlineStr">
        <is>
          <t>Count</t>
        </is>
      </c>
      <c r="D8" s="30" t="inlineStr">
        <is>
          <t>Level</t>
        </is>
      </c>
      <c r="E8" s="30" t="inlineStr">
        <is>
          <t>Count</t>
        </is>
      </c>
    </row>
    <row r="9">
      <c r="A9" s="4" t="inlineStr">
        <is>
          <t>Supplier Management</t>
        </is>
      </c>
      <c r="B9" s="3">
        <f>COUNTIF('Risk Register'!$B$4:$B$13,A9)</f>
        <v/>
      </c>
      <c r="D9" s="31" t="inlineStr">
        <is>
          <t>Low</t>
        </is>
      </c>
      <c r="E9" s="22">
        <f>COUNTIF('Risk Register'!$H$4:$H$13,D9)</f>
        <v/>
      </c>
    </row>
    <row r="10">
      <c r="A10" s="12" t="inlineStr">
        <is>
          <t>Process Control</t>
        </is>
      </c>
      <c r="B10" s="11">
        <f>COUNTIF('Risk Register'!$B$4:$B$13,A10)</f>
        <v/>
      </c>
      <c r="D10" s="32" t="inlineStr">
        <is>
          <t>Medium</t>
        </is>
      </c>
      <c r="E10" s="23">
        <f>COUNTIF('Risk Register'!$H$4:$H$13,D10)</f>
        <v/>
      </c>
    </row>
    <row r="11">
      <c r="A11" s="4" t="inlineStr">
        <is>
          <t>Document Control</t>
        </is>
      </c>
      <c r="B11" s="3">
        <f>COUNTIF('Risk Register'!$B$4:$B$13,A11)</f>
        <v/>
      </c>
      <c r="D11" s="33" t="inlineStr">
        <is>
          <t>High</t>
        </is>
      </c>
      <c r="E11" s="24">
        <f>COUNTIF('Risk Register'!$H$4:$H$13,D11)</f>
        <v/>
      </c>
    </row>
    <row r="12">
      <c r="A12" s="12" t="inlineStr">
        <is>
          <t>Customer Satisfaction</t>
        </is>
      </c>
      <c r="B12" s="11">
        <f>COUNTIF('Risk Register'!$B$4:$B$13,A12)</f>
        <v/>
      </c>
      <c r="D12" s="34" t="inlineStr">
        <is>
          <t>Critical</t>
        </is>
      </c>
      <c r="E12" s="25">
        <f>COUNTIF('Risk Register'!$H$4:$H$13,D12)</f>
        <v/>
      </c>
    </row>
    <row r="13">
      <c r="A13" s="4" t="inlineStr">
        <is>
          <t>Equipment/Calibration</t>
        </is>
      </c>
      <c r="B13" s="3">
        <f>COUNTIF('Risk Register'!$B$4:$B$13,A13)</f>
        <v/>
      </c>
    </row>
    <row r="14">
      <c r="A14" s="12" t="inlineStr">
        <is>
          <t>Human Resources</t>
        </is>
      </c>
      <c r="B14" s="11">
        <f>COUNTIF('Risk Register'!$B$4:$B$13,A14)</f>
        <v/>
      </c>
    </row>
    <row r="15">
      <c r="A15" s="4" t="inlineStr">
        <is>
          <t>Internal Audit</t>
        </is>
      </c>
      <c r="B15" s="3">
        <f>COUNTIF('Risk Register'!$B$4:$B$13,A15)</f>
        <v/>
      </c>
    </row>
    <row r="16">
      <c r="A16" s="12" t="inlineStr">
        <is>
          <t>Information Security</t>
        </is>
      </c>
      <c r="B16" s="11">
        <f>COUNTIF('Risk Register'!$B$4:$B$13,A16)</f>
        <v/>
      </c>
    </row>
    <row r="17">
      <c r="A17" s="4" t="inlineStr">
        <is>
          <t>Change Management</t>
        </is>
      </c>
      <c r="B17" s="3">
        <f>COUNTIF('Risk Register'!$B$4:$B$13,A17)</f>
        <v/>
      </c>
    </row>
    <row r="18">
      <c r="A18" s="12" t="inlineStr">
        <is>
          <t>Inventory Management</t>
        </is>
      </c>
      <c r="B18" s="11">
        <f>COUNTIF('Risk Register'!$B$4:$B$13,A18)</f>
        <v/>
      </c>
    </row>
  </sheetData>
  <mergeCells count="3">
    <mergeCell ref="A1:H1"/>
    <mergeCell ref="A7:B7"/>
    <mergeCell ref="D7:E7"/>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9"/>
  <sheetViews>
    <sheetView showGridLines="0" workbookViewId="0">
      <selection activeCell="A1" sqref="A1"/>
    </sheetView>
  </sheetViews>
  <sheetFormatPr baseColWidth="8" defaultRowHeight="15"/>
  <cols>
    <col width="22" customWidth="1" min="1" max="1"/>
    <col width="95" customWidth="1" min="2" max="2"/>
  </cols>
  <sheetData>
    <row r="1" ht="26" customHeight="1">
      <c r="A1" s="19" t="inlineStr">
        <is>
          <t>How to Use This ISO 9001 Risk Assessment Template</t>
        </is>
      </c>
    </row>
    <row r="2"/>
    <row r="3" ht="46" customHeight="1">
      <c r="A3" s="35" t="inlineStr">
        <is>
          <t>Overview</t>
        </is>
      </c>
      <c r="B3" s="36" t="inlineStr">
        <is>
          <t>This workbook helps quality managers identify, assess, treat, and monitor risks and opportunities per ISO 9001:2015 clause 6.1. It contains four sheets: Risk Register, Risk Matrix, Dashboard, and Instructions.</t>
        </is>
      </c>
    </row>
    <row r="4" ht="46" customHeight="1">
      <c r="A4" s="35" t="inlineStr">
        <is>
          <t>Risk Register Sheet</t>
        </is>
      </c>
      <c r="B4" s="36" t="inlineStr">
        <is>
          <t>Enter each identified risk with a unique ID, category, description, and related process/clause. Rate Likelihood and Severity from 1 (lowest) to 5 (highest) - the Risk Score and Risk Level are calculated automatically using the lookup table on the Risk Matrix sheet.</t>
        </is>
      </c>
    </row>
    <row r="5" ht="46" customHeight="1">
      <c r="A5" s="35" t="inlineStr">
        <is>
          <t>Mitigation &amp; Residual Risk</t>
        </is>
      </c>
      <c r="B5" s="36" t="inlineStr">
        <is>
          <t>Document existing controls and planned mitigation actions, assign an owner and target date, and track status via the dropdown. After controls are implemented, re-rate the Residual Likelihood and Severity to see the Residual Score, Residual Level, and % Risk Reduction achieved.</t>
        </is>
      </c>
    </row>
    <row r="6" ht="46" customHeight="1">
      <c r="A6" s="35" t="inlineStr">
        <is>
          <t>Risk Matrix Sheet</t>
        </is>
      </c>
      <c r="B6" s="36" t="inlineStr">
        <is>
          <t>Contains the reference lookup table (Score to Risk Level) plus the Likelihood and Severity rating scales. Do not delete or reorder this table - the VLOOKUP formulas in the Risk Register depend on it remaining sorted ascending by Score (Min).</t>
        </is>
      </c>
    </row>
    <row r="7" ht="46" customHeight="1">
      <c r="A7" s="35" t="inlineStr">
        <is>
          <t>Dashboard Sheet</t>
        </is>
      </c>
      <c r="B7" s="36" t="inlineStr">
        <is>
          <t>Shows key metrics (total risks, open items, high/critical risks, average score, average risk reduction) plus a bar chart of risks by category and a pie chart of risk level distribution, updated automatically from the Risk Register.</t>
        </is>
      </c>
    </row>
    <row r="8" ht="46" customHeight="1">
      <c r="A8" s="35" t="inlineStr">
        <is>
          <t>Data Entry Tips</t>
        </is>
      </c>
      <c r="B8" s="36" t="inlineStr">
        <is>
          <t>Cells shaded pale yellow are meant for manual input. Use the dropdown lists provided for Risk Category and Status to keep data consistent. Likelihood and Severity fields are restricted to whole numbers between 1 and 5.</t>
        </is>
      </c>
    </row>
    <row r="9" ht="46" customHeight="1">
      <c r="A9" s="35" t="inlineStr">
        <is>
          <t>Best Practices</t>
        </is>
      </c>
      <c r="B9" s="36" t="inlineStr">
        <is>
          <t>Review and update this register at least quarterly or after any significant process change, audit finding, or customer complaint, as required by your Quality Management System's risk-based thinking approach.</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2026-07-21T15:18:18Z</dcterms:created>
  <dcterms:modified xmlns:dcterms="http://purl.org/dc/terms/" xmlns:xsi="http://www.w3.org/2001/XMLSchema-instance" xsi:type="dcterms:W3CDTF">2026-07-21T15:18:18Z</dcterms:modified>
</cp:coreProperties>
</file>