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Status Tracker" sheetId="1" state="visible" r:id="rId1"/>
    <sheet xmlns:r="http://schemas.openxmlformats.org/officeDocument/2006/relationships" name="Dashboard Summary" sheetId="2" state="visible" r:id="rId2"/>
    <sheet xmlns:r="http://schemas.openxmlformats.org/officeDocument/2006/relationships" name="Status Code Legend &amp; 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0&quot;%&quot;"/>
    <numFmt numFmtId="166" formatCode="&quot;$&quot;#,##0.00"/>
    <numFmt numFmtId="167" formatCode="0&quot; days&quot;"/>
  </numFmts>
  <fonts count="5">
    <font>
      <name val="Calibri"/>
      <family val="2"/>
      <color theme="1"/>
      <sz val="11"/>
      <scheme val="minor"/>
    </font>
    <font>
      <name val="Calibri"/>
      <b val="1"/>
      <color rgb="000E3A5B"/>
      <sz val="16"/>
    </font>
    <font>
      <name val="Calibri"/>
      <b val="1"/>
      <color rgb="00FFFFFF"/>
      <sz val="11"/>
    </font>
    <font>
      <name val="Calibri"/>
      <color rgb="00000000"/>
      <sz val="10"/>
    </font>
    <font>
      <name val="Calibri"/>
      <b val="1"/>
      <color rgb="000E3A5B"/>
      <sz val="18"/>
    </font>
  </fonts>
  <fills count="8">
    <fill>
      <patternFill/>
    </fill>
    <fill>
      <patternFill patternType="gray125"/>
    </fill>
    <fill>
      <patternFill patternType="solid">
        <fgColor rgb="000E3A5B"/>
      </patternFill>
    </fill>
    <fill>
      <patternFill patternType="solid">
        <fgColor rgb="00EAF1F6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A5680"/>
      </patternFill>
    </fill>
    <fill>
      <patternFill patternType="solid">
        <fgColor rgb="00F4A62A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166" fontId="3" fillId="3" borderId="1" applyAlignment="1" pivotButton="0" quotePrefix="0" xfId="0">
      <alignment horizontal="center" vertical="center" wrapText="1"/>
    </xf>
    <xf numFmtId="167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166" fontId="3" fillId="5" borderId="1" applyAlignment="1" pivotButton="0" quotePrefix="0" xfId="0">
      <alignment horizontal="center" vertical="center" wrapText="1"/>
    </xf>
    <xf numFmtId="167" fontId="3" fillId="5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2" fillId="6" borderId="1" applyAlignment="1" pivotButton="0" quotePrefix="0" xfId="0">
      <alignment horizontal="center" vertical="center" wrapText="1"/>
    </xf>
    <xf numFmtId="0" fontId="0" fillId="0" borderId="4" pivotButton="0" quotePrefix="0" xfId="0"/>
    <xf numFmtId="1" fontId="4" fillId="7" borderId="1" applyAlignment="1" pivotButton="0" quotePrefix="0" xfId="0">
      <alignment horizontal="center" vertical="center" wrapText="1"/>
    </xf>
    <xf numFmtId="165" fontId="4" fillId="7" borderId="1" applyAlignment="1" pivotButton="0" quotePrefix="0" xfId="0">
      <alignment horizontal="center" vertical="center" wrapText="1"/>
    </xf>
    <xf numFmtId="166" fontId="4" fillId="7" borderId="1" applyAlignment="1" pivotButton="0" quotePrefix="0" xfId="0">
      <alignment horizontal="center" vertical="center" wrapText="1"/>
    </xf>
    <xf numFmtId="0" fontId="2" fillId="6" borderId="0" pivotButton="0" quotePrefix="0" xfId="0"/>
    <xf numFmtId="0" fontId="0" fillId="3" borderId="1" pivotButton="0" quotePrefix="0" xfId="0"/>
    <xf numFmtId="166" fontId="0" fillId="3" borderId="1" pivotButton="0" quotePrefix="0" xfId="0"/>
    <xf numFmtId="165" fontId="0" fillId="3" borderId="1" pivotButton="0" quotePrefix="0" xfId="0"/>
    <xf numFmtId="0" fontId="0" fillId="5" borderId="1" pivotButton="0" quotePrefix="0" xfId="0"/>
    <xf numFmtId="166" fontId="0" fillId="5" borderId="1" pivotButton="0" quotePrefix="0" xfId="0"/>
    <xf numFmtId="165" fontId="0" fillId="5" borderId="1" pivotButton="0" quotePrefix="0" xfId="0"/>
    <xf numFmtId="0" fontId="3" fillId="3" borderId="1" pivotButton="0" quotePrefix="0" xfId="0"/>
    <xf numFmtId="0" fontId="3" fillId="5" borderId="1" pivotButton="0" quotePrefix="0" xfId="0"/>
    <xf numFmtId="0" fontId="3" fillId="0" borderId="0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166" fontId="3" fillId="3" borderId="1" applyAlignment="1" pivotButton="0" quotePrefix="0" xfId="0">
      <alignment horizontal="center" vertical="center" wrapText="1"/>
    </xf>
    <xf numFmtId="167" fontId="3" fillId="3" borderId="1" applyAlignment="1" pivotButton="0" quotePrefix="0" xfId="0">
      <alignment horizontal="center" vertical="center" wrapText="1"/>
    </xf>
    <xf numFmtId="166" fontId="3" fillId="5" borderId="1" applyAlignment="1" pivotButton="0" quotePrefix="0" xfId="0">
      <alignment horizontal="center" vertical="center" wrapText="1"/>
    </xf>
    <xf numFmtId="167" fontId="3" fillId="5" borderId="1" applyAlignment="1" pivotButton="0" quotePrefix="0" xfId="0">
      <alignment horizontal="center" vertical="center" wrapText="1"/>
    </xf>
    <xf numFmtId="165" fontId="4" fillId="7" borderId="1" applyAlignment="1" pivotButton="0" quotePrefix="0" xfId="0">
      <alignment horizontal="center" vertical="center" wrapText="1"/>
    </xf>
    <xf numFmtId="166" fontId="4" fillId="7" borderId="1" applyAlignment="1" pivotButton="0" quotePrefix="0" xfId="0">
      <alignment horizontal="center" vertical="center" wrapText="1"/>
    </xf>
    <xf numFmtId="166" fontId="0" fillId="3" borderId="1" pivotButton="0" quotePrefix="0" xfId="0"/>
    <xf numFmtId="165" fontId="0" fillId="3" borderId="1" pivotButton="0" quotePrefix="0" xfId="0"/>
    <xf numFmtId="166" fontId="0" fillId="5" borderId="1" pivotButton="0" quotePrefix="0" xfId="0"/>
    <xf numFmtId="165" fontId="0" fillId="5" borderId="1" pivotButton="0" quotePrefix="0" xfId="0"/>
  </cellXfs>
  <cellStyles count="1">
    <cellStyle name="Normal" xfId="0" builtinId="0" hidden="0"/>
  </cellStyles>
  <dxfs count="9">
    <dxf>
      <fill>
        <patternFill patternType="solid">
          <fgColor rgb="00D1D5DB"/>
        </patternFill>
      </fill>
    </dxf>
    <dxf>
      <fill>
        <patternFill patternType="solid">
          <fgColor rgb="00BFDBFE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BBF7D0"/>
        </patternFill>
      </fill>
    </dxf>
    <dxf>
      <fill>
        <patternFill patternType="solid">
          <fgColor rgb="00E5E7EB"/>
        </patternFill>
      </fill>
    </dxf>
    <dxf>
      <font>
        <b val="1"/>
        <color rgb="0016A34A"/>
      </font>
      <fill>
        <patternFill patternType="solid">
          <fgColor rgb="00BBF7D0"/>
        </patternFill>
      </fill>
    </dxf>
    <dxf>
      <font>
        <b val="1"/>
        <color rgb="00DC2626"/>
      </font>
      <fill>
        <patternFill patternType="solid">
          <fgColor rgb="00FECACA"/>
        </patternFill>
      </fill>
    </dxf>
    <dxf>
      <font>
        <b val="1"/>
        <color rgb="00DC2626"/>
      </font>
    </dxf>
    <dxf>
      <font>
        <b val="1"/>
        <color rgb="0016A34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Projects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 Summary'!B13</f>
            </strRef>
          </tx>
          <spPr>
            <a:solidFill xmlns:a="http://schemas.openxmlformats.org/drawingml/2006/main">
              <a:srgbClr val="1A5680"/>
            </a:solidFill>
            <a:ln xmlns:a="http://schemas.openxmlformats.org/drawingml/2006/main">
              <a:prstDash val="solid"/>
            </a:ln>
          </spPr>
          <cat>
            <numRef>
              <f>'Dashboard Summary'!$A$14:$A$18</f>
            </numRef>
          </cat>
          <val>
            <numRef>
              <f>'Dashboard Summary'!$B$14:$B$18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 Share by Priority</a:t>
            </a:r>
          </a:p>
        </rich>
      </tx>
    </title>
    <plotArea>
      <pieChart>
        <varyColors val="1"/>
        <ser>
          <idx val="0"/>
          <order val="0"/>
          <tx>
            <strRef>
              <f>'Dashboard Summary'!E13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 Summary'!$D$14:$D$17</f>
            </numRef>
          </cat>
          <val>
            <numRef>
              <f>'Dashboard Summary'!$E$14:$E$17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% Complete by Project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 Summary'!H13</f>
            </strRef>
          </tx>
          <spPr>
            <a:solidFill xmlns:a="http://schemas.openxmlformats.org/drawingml/2006/main">
              <a:srgbClr val="F4A62A"/>
            </a:solidFill>
            <a:ln xmlns:a="http://schemas.openxmlformats.org/drawingml/2006/main" w="20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 Summary'!$G$14:$G$22</f>
            </numRef>
          </cat>
          <val>
            <numRef>
              <f>'Dashboard Summary'!$H$14:$H$22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Project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% Complete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19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37</row>
      <rowOff>0</rowOff>
    </from>
    <ext cx="720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24" customWidth="1" min="3" max="3"/>
    <col width="18" customWidth="1" min="4" max="4"/>
    <col width="12" customWidth="1" min="5" max="5"/>
    <col width="12" customWidth="1" min="6" max="6"/>
    <col width="11" customWidth="1" min="7" max="7"/>
    <col width="10" customWidth="1" min="8" max="8"/>
    <col width="13" customWidth="1" min="9" max="9"/>
    <col width="14" customWidth="1" min="10" max="10"/>
    <col width="15" customWidth="1" min="11" max="11"/>
    <col width="14" customWidth="1" min="12" max="12"/>
    <col width="13" customWidth="1" min="13" max="13"/>
    <col width="11" customWidth="1" min="14" max="14"/>
    <col width="26" customWidth="1" min="15" max="15"/>
  </cols>
  <sheetData>
    <row r="1" ht="26" customHeight="1">
      <c r="A1" s="1" t="inlineStr">
        <is>
          <t>Multiple Project Status Report - Project Status Tracker</t>
        </is>
      </c>
    </row>
    <row r="2">
      <c r="A2" s="2" t="inlineStr">
        <is>
          <t>Project ID</t>
        </is>
      </c>
      <c r="B2" s="2" t="inlineStr">
        <is>
          <t>Project Name</t>
        </is>
      </c>
      <c r="C2" s="2" t="inlineStr">
        <is>
          <t>Client/Department</t>
        </is>
      </c>
      <c r="D2" s="2" t="inlineStr">
        <is>
          <t>Project Manager</t>
        </is>
      </c>
      <c r="E2" s="2" t="inlineStr">
        <is>
          <t>Start Date</t>
        </is>
      </c>
      <c r="F2" s="2" t="inlineStr">
        <is>
          <t>Due Date</t>
        </is>
      </c>
      <c r="G2" s="2" t="inlineStr">
        <is>
          <t>% Complete</t>
        </is>
      </c>
      <c r="H2" s="2" t="inlineStr">
        <is>
          <t>Priority</t>
        </is>
      </c>
      <c r="I2" s="2" t="inlineStr">
        <is>
          <t>Status</t>
        </is>
      </c>
      <c r="J2" s="2" t="inlineStr">
        <is>
          <t>Budget ($)</t>
        </is>
      </c>
      <c r="K2" s="2" t="inlineStr">
        <is>
          <t>Actual Spend ($)</t>
        </is>
      </c>
      <c r="L2" s="2" t="inlineStr">
        <is>
          <t>Variance ($)</t>
        </is>
      </c>
      <c r="M2" s="2" t="inlineStr">
        <is>
          <t>Days Remaining</t>
        </is>
      </c>
      <c r="N2" s="2" t="inlineStr">
        <is>
          <t>On Track?</t>
        </is>
      </c>
      <c r="O2" s="2" t="inlineStr">
        <is>
          <t>Notes</t>
        </is>
      </c>
    </row>
    <row r="3">
      <c r="A3" s="3" t="inlineStr">
        <is>
          <t>PRJ-001</t>
        </is>
      </c>
      <c r="B3" s="4" t="inlineStr">
        <is>
          <t>Marketing Campaign Redesign</t>
        </is>
      </c>
      <c r="C3" s="4" t="inlineStr">
        <is>
          <t>Marketing Dept (New York)</t>
        </is>
      </c>
      <c r="D3" s="4" t="inlineStr">
        <is>
          <t>James Carter</t>
        </is>
      </c>
      <c r="E3" s="32" t="n">
        <v>46037</v>
      </c>
      <c r="F3" s="32" t="n">
        <v>46096</v>
      </c>
      <c r="G3" s="33" t="n">
        <v>100</v>
      </c>
      <c r="H3" s="7" t="inlineStr">
        <is>
          <t>High</t>
        </is>
      </c>
      <c r="I3" s="7" t="inlineStr">
        <is>
          <t>Complete</t>
        </is>
      </c>
      <c r="J3" s="34" t="n">
        <v>45000</v>
      </c>
      <c r="K3" s="34" t="n">
        <v>43500</v>
      </c>
      <c r="L3" s="35">
        <f>J3-K3</f>
        <v/>
      </c>
      <c r="M3" s="36">
        <f>F3-TODAY()</f>
        <v/>
      </c>
      <c r="N3" s="3">
        <f>IF(AND(I3&lt;&gt;"Complete",M3&gt;=0,G3&lt;100),"Yes","No")</f>
        <v/>
      </c>
      <c r="O3" s="11" t="inlineStr">
        <is>
          <t>Delivered ahead of budget</t>
        </is>
      </c>
    </row>
    <row r="4">
      <c r="A4" s="12" t="inlineStr">
        <is>
          <t>PRJ-002</t>
        </is>
      </c>
      <c r="B4" s="13" t="inlineStr">
        <is>
          <t>Website Refresh</t>
        </is>
      </c>
      <c r="C4" s="13" t="inlineStr">
        <is>
          <t>IT Department (Los Angeles)</t>
        </is>
      </c>
      <c r="D4" s="13" t="inlineStr">
        <is>
          <t>Emily Nguyen</t>
        </is>
      </c>
      <c r="E4" s="32" t="n">
        <v>46054</v>
      </c>
      <c r="F4" s="32" t="n">
        <v>46172</v>
      </c>
      <c r="G4" s="33" t="n">
        <v>65</v>
      </c>
      <c r="H4" s="7" t="inlineStr">
        <is>
          <t>Medium</t>
        </is>
      </c>
      <c r="I4" s="7" t="inlineStr">
        <is>
          <t>In Progress</t>
        </is>
      </c>
      <c r="J4" s="34" t="n">
        <v>62000</v>
      </c>
      <c r="K4" s="34" t="n">
        <v>39000</v>
      </c>
      <c r="L4" s="37">
        <f>J4-K4</f>
        <v/>
      </c>
      <c r="M4" s="38">
        <f>F4-TODAY()</f>
        <v/>
      </c>
      <c r="N4" s="12">
        <f>IF(AND(I4&lt;&gt;"Complete",M4&gt;=0,G4&lt;100),"Yes","No")</f>
        <v/>
      </c>
      <c r="O4" s="11" t="inlineStr">
        <is>
          <t>On schedule, dev phase</t>
        </is>
      </c>
    </row>
    <row r="5">
      <c r="A5" s="3" t="inlineStr">
        <is>
          <t>PRJ-003</t>
        </is>
      </c>
      <c r="B5" s="4" t="inlineStr">
        <is>
          <t>CRM Migration</t>
        </is>
      </c>
      <c r="C5" s="4" t="inlineStr">
        <is>
          <t>Sales Dept (Chicago)</t>
        </is>
      </c>
      <c r="D5" s="4" t="inlineStr">
        <is>
          <t>Michael Thompson</t>
        </is>
      </c>
      <c r="E5" s="32" t="n">
        <v>46032</v>
      </c>
      <c r="F5" s="32" t="n">
        <v>46249</v>
      </c>
      <c r="G5" s="33" t="n">
        <v>40</v>
      </c>
      <c r="H5" s="7" t="inlineStr">
        <is>
          <t>Critical</t>
        </is>
      </c>
      <c r="I5" s="7" t="inlineStr">
        <is>
          <t>At Risk</t>
        </is>
      </c>
      <c r="J5" s="34" t="n">
        <v>125000</v>
      </c>
      <c r="K5" s="34" t="n">
        <v>98000</v>
      </c>
      <c r="L5" s="35">
        <f>J5-K5</f>
        <v/>
      </c>
      <c r="M5" s="36">
        <f>F5-TODAY()</f>
        <v/>
      </c>
      <c r="N5" s="3">
        <f>IF(AND(I5&lt;&gt;"Complete",M5&gt;=0,G5&lt;100),"Yes","No")</f>
        <v/>
      </c>
      <c r="O5" s="11" t="inlineStr">
        <is>
          <t>Vendor delays reported</t>
        </is>
      </c>
    </row>
    <row r="6">
      <c r="A6" s="12" t="inlineStr">
        <is>
          <t>PRJ-004</t>
        </is>
      </c>
      <c r="B6" s="13" t="inlineStr">
        <is>
          <t>Product Launch Prep</t>
        </is>
      </c>
      <c r="C6" s="13" t="inlineStr">
        <is>
          <t>Product Team (Houston)</t>
        </is>
      </c>
      <c r="D6" s="13" t="inlineStr">
        <is>
          <t>Ashley Martinez</t>
        </is>
      </c>
      <c r="E6" s="32" t="n">
        <v>46082</v>
      </c>
      <c r="F6" s="32" t="n">
        <v>46174</v>
      </c>
      <c r="G6" s="33" t="n">
        <v>55</v>
      </c>
      <c r="H6" s="7" t="inlineStr">
        <is>
          <t>High</t>
        </is>
      </c>
      <c r="I6" s="7" t="inlineStr">
        <is>
          <t>In Progress</t>
        </is>
      </c>
      <c r="J6" s="34" t="n">
        <v>85000</v>
      </c>
      <c r="K6" s="34" t="n">
        <v>91000</v>
      </c>
      <c r="L6" s="37">
        <f>J6-K6</f>
        <v/>
      </c>
      <c r="M6" s="38">
        <f>F6-TODAY()</f>
        <v/>
      </c>
      <c r="N6" s="12">
        <f>IF(AND(I6&lt;&gt;"Complete",M6&gt;=0,G6&lt;100),"Yes","No")</f>
        <v/>
      </c>
      <c r="O6" s="11" t="inlineStr">
        <is>
          <t>Over budget, needs review</t>
        </is>
      </c>
    </row>
    <row r="7">
      <c r="A7" s="3" t="inlineStr">
        <is>
          <t>PRJ-005</t>
        </is>
      </c>
      <c r="B7" s="4" t="inlineStr">
        <is>
          <t>Client Onboarding Automation</t>
        </is>
      </c>
      <c r="C7" s="4" t="inlineStr">
        <is>
          <t>Customer Success (Phoenix)</t>
        </is>
      </c>
      <c r="D7" s="4" t="inlineStr">
        <is>
          <t>David Wilson</t>
        </is>
      </c>
      <c r="E7" s="32" t="n">
        <v>46143</v>
      </c>
      <c r="F7" s="32" t="n">
        <v>46295</v>
      </c>
      <c r="G7" s="33" t="n">
        <v>0</v>
      </c>
      <c r="H7" s="7" t="inlineStr">
        <is>
          <t>Medium</t>
        </is>
      </c>
      <c r="I7" s="7" t="inlineStr">
        <is>
          <t>Not Started</t>
        </is>
      </c>
      <c r="J7" s="34" t="n">
        <v>38000</v>
      </c>
      <c r="K7" s="34" t="n">
        <v>2000</v>
      </c>
      <c r="L7" s="35">
        <f>J7-K7</f>
        <v/>
      </c>
      <c r="M7" s="36">
        <f>F7-TODAY()</f>
        <v/>
      </c>
      <c r="N7" s="3">
        <f>IF(AND(I7&lt;&gt;"Complete",M7&gt;=0,G7&lt;100),"Yes","No")</f>
        <v/>
      </c>
      <c r="O7" s="11" t="inlineStr">
        <is>
          <t>Kickoff scheduled</t>
        </is>
      </c>
    </row>
    <row r="8">
      <c r="A8" s="12" t="inlineStr">
        <is>
          <t>PRJ-006</t>
        </is>
      </c>
      <c r="B8" s="13" t="inlineStr">
        <is>
          <t>Quarterly Sales Dashboard</t>
        </is>
      </c>
      <c r="C8" s="13" t="inlineStr">
        <is>
          <t>Finance Dept (Philadelphia)</t>
        </is>
      </c>
      <c r="D8" s="13" t="inlineStr">
        <is>
          <t>Jessica Brown</t>
        </is>
      </c>
      <c r="E8" s="32" t="n">
        <v>46027</v>
      </c>
      <c r="F8" s="32" t="n">
        <v>46081</v>
      </c>
      <c r="G8" s="33" t="n">
        <v>100</v>
      </c>
      <c r="H8" s="7" t="inlineStr">
        <is>
          <t>Low</t>
        </is>
      </c>
      <c r="I8" s="7" t="inlineStr">
        <is>
          <t>Complete</t>
        </is>
      </c>
      <c r="J8" s="34" t="n">
        <v>15000</v>
      </c>
      <c r="K8" s="34" t="n">
        <v>14200</v>
      </c>
      <c r="L8" s="37">
        <f>J8-K8</f>
        <v/>
      </c>
      <c r="M8" s="38">
        <f>F8-TODAY()</f>
        <v/>
      </c>
      <c r="N8" s="12">
        <f>IF(AND(I8&lt;&gt;"Complete",M8&gt;=0,G8&lt;100),"Yes","No")</f>
        <v/>
      </c>
      <c r="O8" s="11" t="inlineStr">
        <is>
          <t>Closed under budget</t>
        </is>
      </c>
    </row>
    <row r="9">
      <c r="A9" s="3" t="inlineStr">
        <is>
          <t>PRJ-007</t>
        </is>
      </c>
      <c r="B9" s="4" t="inlineStr">
        <is>
          <t>Office Relocation Planning</t>
        </is>
      </c>
      <c r="C9" s="4" t="inlineStr">
        <is>
          <t>Operations (Dallas)</t>
        </is>
      </c>
      <c r="D9" s="4" t="inlineStr">
        <is>
          <t>Chris Taylor</t>
        </is>
      </c>
      <c r="E9" s="32" t="n">
        <v>46068</v>
      </c>
      <c r="F9" s="32" t="n">
        <v>46357</v>
      </c>
      <c r="G9" s="33" t="n">
        <v>30</v>
      </c>
      <c r="H9" s="7" t="inlineStr">
        <is>
          <t>Critical</t>
        </is>
      </c>
      <c r="I9" s="7" t="inlineStr">
        <is>
          <t>At Risk</t>
        </is>
      </c>
      <c r="J9" s="34" t="n">
        <v>95000</v>
      </c>
      <c r="K9" s="34" t="n">
        <v>102000</v>
      </c>
      <c r="L9" s="35">
        <f>J9-K9</f>
        <v/>
      </c>
      <c r="M9" s="36">
        <f>F9-TODAY()</f>
        <v/>
      </c>
      <c r="N9" s="3">
        <f>IF(AND(I9&lt;&gt;"Complete",M9&gt;=0,G9&lt;100),"Yes","No")</f>
        <v/>
      </c>
      <c r="O9" s="11" t="inlineStr">
        <is>
          <t>Lease negotiation pending</t>
        </is>
      </c>
    </row>
    <row r="10">
      <c r="A10" s="12" t="inlineStr">
        <is>
          <t>PRJ-008</t>
        </is>
      </c>
      <c r="B10" s="13" t="inlineStr">
        <is>
          <t>Training Program Rollout</t>
        </is>
      </c>
      <c r="C10" s="13" t="inlineStr">
        <is>
          <t>HR Department (Austin)</t>
        </is>
      </c>
      <c r="D10" s="13" t="inlineStr">
        <is>
          <t>Sarah Johnson</t>
        </is>
      </c>
      <c r="E10" s="32" t="n">
        <v>46091</v>
      </c>
      <c r="F10" s="32" t="n">
        <v>46203</v>
      </c>
      <c r="G10" s="33" t="n">
        <v>75</v>
      </c>
      <c r="H10" s="7" t="inlineStr">
        <is>
          <t>Medium</t>
        </is>
      </c>
      <c r="I10" s="7" t="inlineStr">
        <is>
          <t>In Progress</t>
        </is>
      </c>
      <c r="J10" s="34" t="n">
        <v>27000</v>
      </c>
      <c r="K10" s="34" t="n">
        <v>20000</v>
      </c>
      <c r="L10" s="37">
        <f>J10-K10</f>
        <v/>
      </c>
      <c r="M10" s="38">
        <f>F10-TODAY()</f>
        <v/>
      </c>
      <c r="N10" s="12">
        <f>IF(AND(I10&lt;&gt;"Complete",M10&gt;=0,G10&lt;100),"Yes","No")</f>
        <v/>
      </c>
      <c r="O10" s="11" t="inlineStr">
        <is>
          <t>Module 3 in progress</t>
        </is>
      </c>
    </row>
    <row r="11">
      <c r="A11" s="3" t="inlineStr">
        <is>
          <t>PRJ-009</t>
        </is>
      </c>
      <c r="B11" s="4" t="inlineStr">
        <is>
          <t>Vendor Contract Review</t>
        </is>
      </c>
      <c r="C11" s="4" t="inlineStr">
        <is>
          <t>Procurement (Seattle)</t>
        </is>
      </c>
      <c r="D11" s="4" t="inlineStr">
        <is>
          <t>Robert Lee</t>
        </is>
      </c>
      <c r="E11" s="32" t="n">
        <v>46042</v>
      </c>
      <c r="F11" s="32" t="n">
        <v>46082</v>
      </c>
      <c r="G11" s="33" t="n">
        <v>100</v>
      </c>
      <c r="H11" s="7" t="inlineStr">
        <is>
          <t>Low</t>
        </is>
      </c>
      <c r="I11" s="7" t="inlineStr">
        <is>
          <t>Complete</t>
        </is>
      </c>
      <c r="J11" s="34" t="n">
        <v>8500</v>
      </c>
      <c r="K11" s="34" t="n">
        <v>8100</v>
      </c>
      <c r="L11" s="35">
        <f>J11-K11</f>
        <v/>
      </c>
      <c r="M11" s="36">
        <f>F11-TODAY()</f>
        <v/>
      </c>
      <c r="N11" s="3">
        <f>IF(AND(I11&lt;&gt;"Complete",M11&gt;=0,G11&lt;100),"Yes","No")</f>
        <v/>
      </c>
      <c r="O11" s="11" t="inlineStr">
        <is>
          <t>Contracts finalized</t>
        </is>
      </c>
    </row>
  </sheetData>
  <mergeCells count="1">
    <mergeCell ref="A1:O1"/>
  </mergeCells>
  <conditionalFormatting sqref="G3:G11">
    <cfRule type="dataBar" priority="1">
      <dataBar showValue="1">
        <cfvo type="num" val="0"/>
        <cfvo type="num" val="100"/>
        <color rgb="001A5680"/>
      </dataBar>
    </cfRule>
  </conditionalFormatting>
  <conditionalFormatting sqref="I3:I11">
    <cfRule type="expression" priority="2" dxfId="0" stopIfTrue="0">
      <formula>$I3="Not Started"</formula>
    </cfRule>
    <cfRule type="expression" priority="3" dxfId="1" stopIfTrue="0">
      <formula>$I3="In Progress"</formula>
    </cfRule>
    <cfRule type="expression" priority="4" dxfId="2" stopIfTrue="0">
      <formula>$I3="At Risk"</formula>
    </cfRule>
    <cfRule type="expression" priority="5" dxfId="3" stopIfTrue="0">
      <formula>$I3="Complete"</formula>
    </cfRule>
    <cfRule type="expression" priority="6" dxfId="4" stopIfTrue="0">
      <formula>$I3="On Hold"</formula>
    </cfRule>
  </conditionalFormatting>
  <conditionalFormatting sqref="N3:N11">
    <cfRule type="expression" priority="7" dxfId="5">
      <formula>$N3="Yes"</formula>
    </cfRule>
    <cfRule type="expression" priority="8" dxfId="6">
      <formula>$N3="No"</formula>
    </cfRule>
  </conditionalFormatting>
  <conditionalFormatting sqref="L3:L11">
    <cfRule type="cellIs" priority="9" operator="lessThan" dxfId="7">
      <formula>0</formula>
    </cfRule>
    <cfRule type="cellIs" priority="10" operator="greaterThanOrEqual" dxfId="8">
      <formula>0</formula>
    </cfRule>
  </conditionalFormatting>
  <dataValidations count="2">
    <dataValidation sqref="I3:I31" showErrorMessage="1" showInputMessage="1" allowBlank="1" type="list">
      <formula1>"Not Started,In Progress,At Risk,Complete,On Hold"</formula1>
    </dataValidation>
    <dataValidation sqref="H3:H31" showErrorMessage="1" showInputMessage="1" allowBlank="1" type="list">
      <formula1>"Low,Medium,High,Critical"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6" customHeight="1">
      <c r="A1" s="16" t="inlineStr">
        <is>
          <t>Executive Dashboard - Project Portfolio Summary</t>
        </is>
      </c>
    </row>
    <row r="2"/>
    <row r="3">
      <c r="A3" s="17" t="inlineStr">
        <is>
          <t>Total Projects</t>
        </is>
      </c>
      <c r="B3" s="18" t="n"/>
      <c r="C3" s="17" t="inlineStr">
        <is>
          <t>Completed Projects</t>
        </is>
      </c>
      <c r="D3" s="18" t="n"/>
      <c r="E3" s="17" t="inlineStr">
        <is>
          <t>In Progress Projects</t>
        </is>
      </c>
      <c r="F3" s="18" t="n"/>
      <c r="G3" s="17" t="inlineStr">
        <is>
          <t>Overdue Projects</t>
        </is>
      </c>
      <c r="H3" s="18" t="n"/>
    </row>
    <row r="4" ht="28" customHeight="1">
      <c r="A4" s="19">
        <f>COUNTA('Project Status Tracker'!A3:A2000)</f>
        <v/>
      </c>
      <c r="B4" s="18" t="n"/>
      <c r="C4" s="19">
        <f>COUNTIF('Project Status Tracker'!I3:I2000,"Complete")</f>
        <v/>
      </c>
      <c r="D4" s="18" t="n"/>
      <c r="E4" s="19">
        <f>COUNTIF('Project Status Tracker'!I3:I2000,"In Progress")</f>
        <v/>
      </c>
      <c r="F4" s="18" t="n"/>
      <c r="G4" s="19">
        <f>COUNTIF('Project Status Tracker'!N3:N2000,"No")</f>
        <v/>
      </c>
      <c r="H4" s="18" t="n"/>
    </row>
    <row r="5"/>
    <row r="6"/>
    <row r="7">
      <c r="A7" s="17" t="inlineStr">
        <is>
          <t>Average % Complete</t>
        </is>
      </c>
      <c r="B7" s="18" t="n"/>
      <c r="C7" s="17" t="inlineStr">
        <is>
          <t>Total Budget</t>
        </is>
      </c>
      <c r="D7" s="18" t="n"/>
      <c r="E7" s="17" t="inlineStr">
        <is>
          <t>Total Actual Spend</t>
        </is>
      </c>
      <c r="F7" s="18" t="n"/>
      <c r="G7" s="17" t="inlineStr">
        <is>
          <t>Total Variance</t>
        </is>
      </c>
      <c r="H7" s="18" t="n"/>
    </row>
    <row r="8" ht="28" customHeight="1">
      <c r="A8" s="39">
        <f>IFERROR(AVERAGE('Project Status Tracker'!G3:G2000),0)</f>
        <v/>
      </c>
      <c r="B8" s="18" t="n"/>
      <c r="C8" s="40">
        <f>SUM('Project Status Tracker'!J3:J2000)</f>
        <v/>
      </c>
      <c r="D8" s="18" t="n"/>
      <c r="E8" s="40">
        <f>SUM('Project Status Tracker'!K3:K2000)</f>
        <v/>
      </c>
      <c r="F8" s="18" t="n"/>
      <c r="G8" s="40">
        <f>SUM('Project Status Tracker'!L3:L2000)</f>
        <v/>
      </c>
      <c r="H8" s="18" t="n"/>
    </row>
    <row r="9"/>
    <row r="10"/>
    <row r="11"/>
    <row r="12"/>
    <row r="13">
      <c r="A13" s="22" t="inlineStr">
        <is>
          <t>Status</t>
        </is>
      </c>
      <c r="B13" s="22" t="inlineStr">
        <is>
          <t>Count</t>
        </is>
      </c>
      <c r="D13" s="22" t="inlineStr">
        <is>
          <t>Priority</t>
        </is>
      </c>
      <c r="E13" s="22" t="inlineStr">
        <is>
          <t>Budget Share</t>
        </is>
      </c>
      <c r="G13" s="22" t="inlineStr">
        <is>
          <t>Project</t>
        </is>
      </c>
      <c r="H13" s="22" t="inlineStr">
        <is>
          <t>% Complete</t>
        </is>
      </c>
    </row>
    <row r="14">
      <c r="A14" s="23" t="inlineStr">
        <is>
          <t>Not Started</t>
        </is>
      </c>
      <c r="B14" s="23">
        <f>COUNTIF('Project Status Tracker'!I3:I2000,"Not Started")</f>
        <v/>
      </c>
      <c r="D14" s="23" t="inlineStr">
        <is>
          <t>Low</t>
        </is>
      </c>
      <c r="E14" s="41">
        <f>SUMIF('Project Status Tracker'!H3:H2000,"Low",'Project Status Tracker'!J3:J2000)</f>
        <v/>
      </c>
      <c r="G14" s="23">
        <f>'Project Status Tracker'!B3</f>
        <v/>
      </c>
      <c r="H14" s="42">
        <f>'Project Status Tracker'!G3</f>
        <v/>
      </c>
    </row>
    <row r="15">
      <c r="A15" s="26" t="inlineStr">
        <is>
          <t>In Progress</t>
        </is>
      </c>
      <c r="B15" s="26">
        <f>COUNTIF('Project Status Tracker'!I3:I2000,"In Progress")</f>
        <v/>
      </c>
      <c r="D15" s="26" t="inlineStr">
        <is>
          <t>Medium</t>
        </is>
      </c>
      <c r="E15" s="43">
        <f>SUMIF('Project Status Tracker'!H3:H2000,"Medium",'Project Status Tracker'!J3:J2000)</f>
        <v/>
      </c>
      <c r="G15" s="26">
        <f>'Project Status Tracker'!B4</f>
        <v/>
      </c>
      <c r="H15" s="44">
        <f>'Project Status Tracker'!G4</f>
        <v/>
      </c>
    </row>
    <row r="16">
      <c r="A16" s="23" t="inlineStr">
        <is>
          <t>At Risk</t>
        </is>
      </c>
      <c r="B16" s="23">
        <f>COUNTIF('Project Status Tracker'!I3:I2000,"At Risk")</f>
        <v/>
      </c>
      <c r="D16" s="23" t="inlineStr">
        <is>
          <t>High</t>
        </is>
      </c>
      <c r="E16" s="41">
        <f>SUMIF('Project Status Tracker'!H3:H2000,"High",'Project Status Tracker'!J3:J2000)</f>
        <v/>
      </c>
      <c r="G16" s="23">
        <f>'Project Status Tracker'!B5</f>
        <v/>
      </c>
      <c r="H16" s="42">
        <f>'Project Status Tracker'!G5</f>
        <v/>
      </c>
    </row>
    <row r="17">
      <c r="A17" s="26" t="inlineStr">
        <is>
          <t>Complete</t>
        </is>
      </c>
      <c r="B17" s="26">
        <f>COUNTIF('Project Status Tracker'!I3:I2000,"Complete")</f>
        <v/>
      </c>
      <c r="D17" s="26" t="inlineStr">
        <is>
          <t>Critical</t>
        </is>
      </c>
      <c r="E17" s="43">
        <f>SUMIF('Project Status Tracker'!H3:H2000,"Critical",'Project Status Tracker'!J3:J2000)</f>
        <v/>
      </c>
      <c r="G17" s="26">
        <f>'Project Status Tracker'!B6</f>
        <v/>
      </c>
      <c r="H17" s="44">
        <f>'Project Status Tracker'!G6</f>
        <v/>
      </c>
    </row>
    <row r="18">
      <c r="A18" s="23" t="inlineStr">
        <is>
          <t>On Hold</t>
        </is>
      </c>
      <c r="B18" s="23">
        <f>COUNTIF('Project Status Tracker'!I3:I2000,"On Hold")</f>
        <v/>
      </c>
      <c r="G18" s="23">
        <f>'Project Status Tracker'!B7</f>
        <v/>
      </c>
      <c r="H18" s="42">
        <f>'Project Status Tracker'!G7</f>
        <v/>
      </c>
    </row>
    <row r="19">
      <c r="G19" s="26">
        <f>'Project Status Tracker'!B8</f>
        <v/>
      </c>
      <c r="H19" s="44">
        <f>'Project Status Tracker'!G8</f>
        <v/>
      </c>
    </row>
    <row r="20">
      <c r="G20" s="23">
        <f>'Project Status Tracker'!B9</f>
        <v/>
      </c>
      <c r="H20" s="42">
        <f>'Project Status Tracker'!G9</f>
        <v/>
      </c>
    </row>
    <row r="21">
      <c r="G21" s="26">
        <f>'Project Status Tracker'!B10</f>
        <v/>
      </c>
      <c r="H21" s="44">
        <f>'Project Status Tracker'!G10</f>
        <v/>
      </c>
    </row>
    <row r="22">
      <c r="G22" s="23">
        <f>'Project Status Tracker'!B11</f>
        <v/>
      </c>
      <c r="H22" s="42">
        <f>'Project Status Tracker'!G11</f>
        <v/>
      </c>
    </row>
  </sheetData>
  <mergeCells count="17">
    <mergeCell ref="A1:H1"/>
    <mergeCell ref="A3:B3"/>
    <mergeCell ref="A4:B4"/>
    <mergeCell ref="C3:D3"/>
    <mergeCell ref="C4:D4"/>
    <mergeCell ref="E3:F3"/>
    <mergeCell ref="E4:F4"/>
    <mergeCell ref="G3:H3"/>
    <mergeCell ref="G4:H4"/>
    <mergeCell ref="A7:B7"/>
    <mergeCell ref="A8:B8"/>
    <mergeCell ref="C7:D7"/>
    <mergeCell ref="C8:D8"/>
    <mergeCell ref="E7:F7"/>
    <mergeCell ref="E8:F8"/>
    <mergeCell ref="G7:H7"/>
    <mergeCell ref="G8:H8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40" customWidth="1" min="2" max="2"/>
    <col width="22" customWidth="1" min="3" max="3"/>
  </cols>
  <sheetData>
    <row r="1" ht="26" customHeight="1">
      <c r="A1" s="16" t="inlineStr">
        <is>
          <t>Status Code Legend &amp; Instructions</t>
        </is>
      </c>
    </row>
    <row r="2"/>
    <row r="3">
      <c r="A3" s="2" t="inlineStr">
        <is>
          <t>Status Code</t>
        </is>
      </c>
      <c r="B3" s="2" t="inlineStr">
        <is>
          <t>Meaning</t>
        </is>
      </c>
      <c r="C3" s="2" t="inlineStr">
        <is>
          <t>Suggested Fill Color</t>
        </is>
      </c>
    </row>
    <row r="4">
      <c r="A4" s="4" t="inlineStr">
        <is>
          <t>Not Started</t>
        </is>
      </c>
      <c r="B4" s="4" t="inlineStr">
        <is>
          <t>Project has not begun yet</t>
        </is>
      </c>
      <c r="C4" s="4" t="inlineStr">
        <is>
          <t>Gray</t>
        </is>
      </c>
    </row>
    <row r="5">
      <c r="A5" s="13" t="inlineStr">
        <is>
          <t>In Progress</t>
        </is>
      </c>
      <c r="B5" s="13" t="inlineStr">
        <is>
          <t>Project is actively underway</t>
        </is>
      </c>
      <c r="C5" s="13" t="inlineStr">
        <is>
          <t>Light Blue</t>
        </is>
      </c>
    </row>
    <row r="6">
      <c r="A6" s="4" t="inlineStr">
        <is>
          <t>At Risk</t>
        </is>
      </c>
      <c r="B6" s="4" t="inlineStr">
        <is>
          <t>Project may miss deadline or budget</t>
        </is>
      </c>
      <c r="C6" s="4" t="inlineStr">
        <is>
          <t>Yellow/Amber</t>
        </is>
      </c>
    </row>
    <row r="7">
      <c r="A7" s="13" t="inlineStr">
        <is>
          <t>Complete</t>
        </is>
      </c>
      <c r="B7" s="13" t="inlineStr">
        <is>
          <t>Project has been finished</t>
        </is>
      </c>
      <c r="C7" s="13" t="inlineStr">
        <is>
          <t>Green</t>
        </is>
      </c>
    </row>
    <row r="8">
      <c r="A8" s="4" t="inlineStr">
        <is>
          <t>On Hold</t>
        </is>
      </c>
      <c r="B8" s="4" t="inlineStr">
        <is>
          <t>Project is paused temporarily</t>
        </is>
      </c>
      <c r="C8" s="4" t="inlineStr">
        <is>
          <t>Light Gray</t>
        </is>
      </c>
    </row>
    <row r="9"/>
    <row r="10"/>
    <row r="11">
      <c r="A11" s="22" t="inlineStr">
        <is>
          <t>Priority Levels</t>
        </is>
      </c>
    </row>
    <row r="12">
      <c r="A12" s="29" t="inlineStr">
        <is>
          <t>Low</t>
        </is>
      </c>
      <c r="B12" s="29" t="inlineStr">
        <is>
          <t>Minimal urgency, flexible timeline</t>
        </is>
      </c>
      <c r="C12" s="18" t="n"/>
    </row>
    <row r="13">
      <c r="A13" s="30" t="inlineStr">
        <is>
          <t>Medium</t>
        </is>
      </c>
      <c r="B13" s="30" t="inlineStr">
        <is>
          <t>Standard priority, monitor regularly</t>
        </is>
      </c>
      <c r="C13" s="18" t="n"/>
    </row>
    <row r="14">
      <c r="A14" s="29" t="inlineStr">
        <is>
          <t>High</t>
        </is>
      </c>
      <c r="B14" s="29" t="inlineStr">
        <is>
          <t>Requires close attention and resources</t>
        </is>
      </c>
      <c r="C14" s="18" t="n"/>
    </row>
    <row r="15">
      <c r="A15" s="30" t="inlineStr">
        <is>
          <t>Critical</t>
        </is>
      </c>
      <c r="B15" s="30" t="inlineStr">
        <is>
          <t>Immediate action required, top priority</t>
        </is>
      </c>
      <c r="C15" s="18" t="n"/>
    </row>
    <row r="16"/>
    <row r="17">
      <c r="A17" s="22" t="inlineStr">
        <is>
          <t>Instructions</t>
        </is>
      </c>
    </row>
    <row r="18" ht="16" customHeight="1">
      <c r="A18" s="31" t="inlineStr">
        <is>
          <t>- Enter project data only in the pale yellow input cells on the Project Status Tracker sheet.</t>
        </is>
      </c>
    </row>
    <row r="19" ht="16" customHeight="1">
      <c r="A19" s="31" t="inlineStr">
        <is>
          <t>- Use the dropdown lists provided for the Status and Priority columns to keep entries consistent.</t>
        </is>
      </c>
    </row>
    <row r="20" ht="16" customHeight="1">
      <c r="A20" s="31" t="inlineStr">
        <is>
          <t>- Review the Dashboard Summary sheet regularly for overdue items and budget variance alerts.</t>
        </is>
      </c>
    </row>
    <row r="21" ht="16" customHeight="1">
      <c r="A21" s="31" t="inlineStr">
        <is>
          <t>- All dates must be entered in MM/DD/YYYY format.</t>
        </is>
      </c>
    </row>
    <row r="22" ht="16" customHeight="1">
      <c r="A22" s="31" t="inlineStr">
        <is>
          <t>- Variance, Days Remaining, and On Track columns are calculated automatically - do not overwrite them.</t>
        </is>
      </c>
    </row>
    <row r="23" ht="16" customHeight="1">
      <c r="A23" s="31" t="inlineStr">
        <is>
          <t>- Green variance values indicate the project is under budget; red values indicate an overspend.</t>
        </is>
      </c>
    </row>
    <row r="24" ht="16" customHeight="1">
      <c r="A24" s="31" t="inlineStr">
        <is>
          <t>- The On Track column shows 'No' when a project is overdue, over 100% incomplete deadline, or already complete but still flagged.</t>
        </is>
      </c>
    </row>
  </sheetData>
  <mergeCells count="14">
    <mergeCell ref="A1:C1"/>
    <mergeCell ref="A11:C11"/>
    <mergeCell ref="B12:C12"/>
    <mergeCell ref="B13:C13"/>
    <mergeCell ref="B14:C14"/>
    <mergeCell ref="B15:C15"/>
    <mergeCell ref="A17:C17"/>
    <mergeCell ref="A18:C18"/>
    <mergeCell ref="A19:C19"/>
    <mergeCell ref="A20:C20"/>
    <mergeCell ref="A21:C21"/>
    <mergeCell ref="A22:C22"/>
    <mergeCell ref="A23:C23"/>
    <mergeCell ref="A24:C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2026-07-10T17:16:39Z</dcterms:created>
  <dcterms:modified xmlns:dcterms="http://purl.org/dc/terms/" xmlns:xsi="http://www.w3.org/2001/XMLSchema-instance" xsi:type="dcterms:W3CDTF">2026-07-10T17:16:39Z</dcterms:modified>
</cp:coreProperties>
</file>