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M Schedule" sheetId="1" state="visible" r:id="rId1"/>
    <sheet xmlns:r="http://schemas.openxmlformats.org/officeDocument/2006/relationships" name="Dashboard" sheetId="2" state="visible" r:id="rId2"/>
    <sheet xmlns:r="http://schemas.openxmlformats.org/officeDocument/2006/relationships" name="Instructions" sheetId="3" state="visible" r:id="rId3"/>
  </sheets>
  <definedNames/>
  <calcPr calcId="124519" fullCalcOnLoad="1"/>
</workbook>
</file>

<file path=xl/styles.xml><?xml version="1.0" encoding="utf-8"?>
<styleSheet xmlns="http://schemas.openxmlformats.org/spreadsheetml/2006/main">
  <numFmts count="3">
    <numFmt numFmtId="164" formatCode="MM/DD/YYYY"/>
    <numFmt numFmtId="165" formatCode="&quot;$&quot;#,##0.00"/>
    <numFmt numFmtId="166" formatCode="0.0%"/>
  </numFmts>
  <fonts count="7">
    <font>
      <name val="Calibri"/>
      <family val="2"/>
      <color theme="1"/>
      <sz val="11"/>
      <scheme val="minor"/>
    </font>
    <font>
      <name val="Calibri"/>
      <b val="1"/>
      <color rgb="00FFFFFF"/>
      <sz val="11"/>
    </font>
    <font>
      <b val="1"/>
      <color rgb="000E3A5B"/>
    </font>
    <font>
      <name val="Calibri"/>
      <b val="1"/>
      <color rgb="000E3A5B"/>
      <sz val="18"/>
    </font>
    <font>
      <name val="Calibri"/>
      <b val="1"/>
      <color rgb="000E3A5B"/>
      <sz val="10"/>
    </font>
    <font>
      <name val="Calibri"/>
      <b val="1"/>
      <color rgb="000E3A5B"/>
      <sz val="20"/>
    </font>
    <font>
      <b val="1"/>
      <color rgb="000E3A5B"/>
      <sz val="12"/>
    </font>
  </fonts>
  <fills count="9">
    <fill>
      <patternFill/>
    </fill>
    <fill>
      <patternFill patternType="gray125"/>
    </fill>
    <fill>
      <patternFill patternType="solid">
        <fgColor rgb="001E293B"/>
        <bgColor rgb="001E293B"/>
      </patternFill>
    </fill>
    <fill>
      <patternFill patternType="solid">
        <fgColor rgb="00FFFBEB"/>
        <bgColor rgb="00FFFBEB"/>
      </patternFill>
    </fill>
    <fill>
      <patternFill patternType="solid">
        <fgColor rgb="00FFFFFF"/>
        <bgColor rgb="00FFFFFF"/>
      </patternFill>
    </fill>
    <fill>
      <patternFill patternType="solid">
        <fgColor rgb="00F8FAFC"/>
        <bgColor rgb="00F8FAFC"/>
      </patternFill>
    </fill>
    <fill>
      <patternFill patternType="solid">
        <fgColor rgb="00F4A62A"/>
        <bgColor rgb="00F4A62A"/>
      </patternFill>
    </fill>
    <fill>
      <patternFill patternType="solid">
        <fgColor rgb="001A5680"/>
        <bgColor rgb="001A5680"/>
      </patternFill>
    </fill>
    <fill>
      <patternFill patternType="solid">
        <fgColor rgb="00EAF1F6"/>
        <bgColor rgb="00EAF1F6"/>
      </patternFill>
    </fill>
  </fills>
  <borders count="9">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
      <left style="thin">
        <color rgb="00D1D5DB"/>
      </left>
      <right/>
      <top/>
      <bottom/>
      <diagonal/>
    </border>
    <border>
      <left/>
      <right style="thin">
        <color rgb="00D1D5DB"/>
      </right>
      <top/>
      <bottom/>
      <diagonal/>
    </border>
    <border>
      <left style="thin">
        <color rgb="00D1D5DB"/>
      </left>
      <right/>
      <top/>
      <bottom style="thin">
        <color rgb="00D1D5DB"/>
      </bottom>
      <diagonal/>
    </border>
    <border>
      <left/>
      <right style="thin">
        <color rgb="00D1D5DB"/>
      </right>
      <top/>
      <bottom style="thin">
        <color rgb="00D1D5DB"/>
      </bottom>
      <diagonal/>
    </border>
  </borders>
  <cellStyleXfs count="1">
    <xf numFmtId="0" fontId="0" fillId="0" borderId="0"/>
  </cellStyleXfs>
  <cellXfs count="43">
    <xf numFmtId="0" fontId="0" fillId="0" borderId="0" pivotButton="0" quotePrefix="0" xfId="0"/>
    <xf numFmtId="0" fontId="1" fillId="2" borderId="1" applyAlignment="1" pivotButton="0" quotePrefix="0" xfId="0">
      <alignment horizontal="center" vertical="center"/>
    </xf>
    <xf numFmtId="0" fontId="0" fillId="4" borderId="1" applyAlignment="1" pivotButton="0" quotePrefix="0" xfId="0">
      <alignment horizontal="center" vertical="center"/>
    </xf>
    <xf numFmtId="0" fontId="0" fillId="4" borderId="1" applyAlignment="1" pivotButton="0" quotePrefix="0" xfId="0">
      <alignment horizontal="left" vertical="center" wrapText="1"/>
    </xf>
    <xf numFmtId="164" fontId="0" fillId="3" borderId="1" applyAlignment="1" pivotButton="0" quotePrefix="0" xfId="0">
      <alignment horizontal="center" vertical="center"/>
    </xf>
    <xf numFmtId="164" fontId="0" fillId="4" borderId="1" applyAlignment="1" pivotButton="0" quotePrefix="0" xfId="0">
      <alignment horizontal="center" vertical="center"/>
    </xf>
    <xf numFmtId="1" fontId="0" fillId="4" borderId="1" applyAlignment="1" pivotButton="0" quotePrefix="0" xfId="0">
      <alignment horizontal="center" vertical="center"/>
    </xf>
    <xf numFmtId="0" fontId="0" fillId="3" borderId="1" applyAlignment="1" pivotButton="0" quotePrefix="0" xfId="0">
      <alignment horizontal="center" vertical="center"/>
    </xf>
    <xf numFmtId="165" fontId="0" fillId="4" borderId="1" applyAlignment="1" pivotButton="0" quotePrefix="0" xfId="0">
      <alignment horizontal="center" vertical="center"/>
    </xf>
    <xf numFmtId="0" fontId="0" fillId="3" borderId="1" applyAlignment="1" pivotButton="0" quotePrefix="0" xfId="0">
      <alignment horizontal="left" vertical="center" wrapText="1"/>
    </xf>
    <xf numFmtId="0" fontId="0" fillId="5" borderId="1" applyAlignment="1" pivotButton="0" quotePrefix="0" xfId="0">
      <alignment horizontal="center" vertical="center"/>
    </xf>
    <xf numFmtId="0" fontId="0" fillId="5" borderId="1" applyAlignment="1" pivotButton="0" quotePrefix="0" xfId="0">
      <alignment horizontal="left" vertical="center" wrapText="1"/>
    </xf>
    <xf numFmtId="164" fontId="0" fillId="5" borderId="1" applyAlignment="1" pivotButton="0" quotePrefix="0" xfId="0">
      <alignment horizontal="center" vertical="center"/>
    </xf>
    <xf numFmtId="1" fontId="0" fillId="5" borderId="1" applyAlignment="1" pivotButton="0" quotePrefix="0" xfId="0">
      <alignment horizontal="center" vertical="center"/>
    </xf>
    <xf numFmtId="165" fontId="0" fillId="5" borderId="1" applyAlignment="1" pivotButton="0" quotePrefix="0" xfId="0">
      <alignment horizontal="center" vertical="center"/>
    </xf>
    <xf numFmtId="0" fontId="2" fillId="6" borderId="1" applyAlignment="1" pivotButton="0" quotePrefix="0" xfId="0">
      <alignment horizontal="center" vertical="center"/>
    </xf>
    <xf numFmtId="165" fontId="2" fillId="6" borderId="1" applyAlignment="1" pivotButton="0" quotePrefix="0" xfId="0">
      <alignment horizontal="center" vertical="center"/>
    </xf>
    <xf numFmtId="0" fontId="3" fillId="0" borderId="0" applyAlignment="1" pivotButton="0" quotePrefix="0" xfId="0">
      <alignment horizontal="left" vertical="center"/>
    </xf>
    <xf numFmtId="0" fontId="1" fillId="7" borderId="0" applyAlignment="1" pivotButton="0" quotePrefix="0" xfId="0">
      <alignment horizontal="center" vertical="center"/>
    </xf>
    <xf numFmtId="0" fontId="4" fillId="0" borderId="1" applyAlignment="1" pivotButton="0" quotePrefix="0" xfId="0">
      <alignment horizontal="center" vertical="center"/>
    </xf>
    <xf numFmtId="0" fontId="0" fillId="0" borderId="1" pivotButton="0" quotePrefix="0" xfId="0"/>
    <xf numFmtId="1" fontId="5" fillId="8" borderId="1" applyAlignment="1" pivotButton="0" quotePrefix="0" xfId="0">
      <alignment horizontal="center" vertical="center"/>
    </xf>
    <xf numFmtId="165" fontId="5" fillId="8" borderId="1" applyAlignment="1" pivotButton="0" quotePrefix="0" xfId="0">
      <alignment horizontal="center" vertical="center"/>
    </xf>
    <xf numFmtId="166" fontId="5" fillId="8" borderId="1" applyAlignment="1" pivotButton="0" quotePrefix="0" xfId="0">
      <alignment horizontal="center" vertical="center"/>
    </xf>
    <xf numFmtId="0" fontId="1" fillId="2" borderId="0" pivotButton="0" quotePrefix="0" xfId="0"/>
    <xf numFmtId="0" fontId="0" fillId="0" borderId="1" applyAlignment="1" pivotButton="0" quotePrefix="0" xfId="0">
      <alignment horizontal="center" vertical="center"/>
    </xf>
    <xf numFmtId="165" fontId="0" fillId="0" borderId="1" applyAlignment="1" pivotButton="0" quotePrefix="0" xfId="0">
      <alignment horizontal="center" vertical="center"/>
    </xf>
    <xf numFmtId="0" fontId="3" fillId="0" borderId="0" pivotButton="0" quotePrefix="0" xfId="0"/>
    <xf numFmtId="0" fontId="6" fillId="0" borderId="0" pivotButton="0" quotePrefix="0" xfId="0"/>
    <xf numFmtId="0" fontId="0" fillId="0" borderId="0" applyAlignment="1" pivotButton="0" quotePrefix="0" xfId="0">
      <alignment horizontal="left" vertical="top" wrapText="1"/>
    </xf>
    <xf numFmtId="164" fontId="0" fillId="3" borderId="1" applyAlignment="1" pivotButton="0" quotePrefix="0" xfId="0">
      <alignment horizontal="center" vertical="center"/>
    </xf>
    <xf numFmtId="164" fontId="0" fillId="4" borderId="1" applyAlignment="1" pivotButton="0" quotePrefix="0" xfId="0">
      <alignment horizontal="center" vertical="center"/>
    </xf>
    <xf numFmtId="165" fontId="0" fillId="4" borderId="1" applyAlignment="1" pivotButton="0" quotePrefix="0" xfId="0">
      <alignment horizontal="center" vertical="center"/>
    </xf>
    <xf numFmtId="164" fontId="0" fillId="5" borderId="1" applyAlignment="1" pivotButton="0" quotePrefix="0" xfId="0">
      <alignment horizontal="center" vertical="center"/>
    </xf>
    <xf numFmtId="165" fontId="0" fillId="5" borderId="1" applyAlignment="1" pivotButton="0" quotePrefix="0" xfId="0">
      <alignment horizontal="center" vertical="center"/>
    </xf>
    <xf numFmtId="165" fontId="2" fillId="6" borderId="1" applyAlignment="1" pivotButton="0" quotePrefix="0" xfId="0">
      <alignment horizontal="center" vertical="center"/>
    </xf>
    <xf numFmtId="0" fontId="0" fillId="0" borderId="4" pivotButton="0" quotePrefix="0" xfId="0"/>
    <xf numFmtId="0" fontId="0" fillId="0" borderId="3" pivotButton="0" quotePrefix="0" xfId="0"/>
    <xf numFmtId="0" fontId="0" fillId="0" borderId="7" pivotButton="0" quotePrefix="0" xfId="0"/>
    <xf numFmtId="0" fontId="0" fillId="0" borderId="8" pivotButton="0" quotePrefix="0" xfId="0"/>
    <xf numFmtId="165" fontId="5" fillId="8" borderId="1" applyAlignment="1" pivotButton="0" quotePrefix="0" xfId="0">
      <alignment horizontal="center" vertical="center"/>
    </xf>
    <xf numFmtId="166" fontId="5" fillId="8" borderId="1" applyAlignment="1" pivotButton="0" quotePrefix="0" xfId="0">
      <alignment horizontal="center" vertical="center"/>
    </xf>
    <xf numFmtId="165" fontId="0" fillId="0" borderId="1" applyAlignment="1" pivotButton="0" quotePrefix="0" xfId="0">
      <alignment horizontal="center" vertical="center"/>
    </xf>
  </cellXfs>
  <cellStyles count="1">
    <cellStyle name="Normal" xfId="0" builtinId="0" hidden="0"/>
  </cellStyles>
  <dxfs count="3">
    <dxf>
      <font>
        <b val="1"/>
        <color rgb="00DC2626"/>
      </font>
      <fill>
        <patternFill patternType="solid">
          <fgColor rgb="00FDE2E1"/>
          <bgColor rgb="00FDE2E1"/>
        </patternFill>
      </fill>
    </dxf>
    <dxf>
      <font>
        <b val="1"/>
        <color rgb="00B45309"/>
      </font>
      <fill>
        <patternFill patternType="solid">
          <fgColor rgb="00FEF3D6"/>
          <bgColor rgb="00FEF3D6"/>
        </patternFill>
      </fill>
    </dxf>
    <dxf>
      <font>
        <b val="1"/>
        <color rgb="0016A34A"/>
      </font>
      <fill>
        <patternFill patternType="solid">
          <fgColor rgb="00DCFCE7"/>
          <b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Assets by Status</a:t>
            </a:r>
          </a:p>
        </rich>
      </tx>
    </title>
    <plotArea>
      <barChart>
        <barDir val="col"/>
        <grouping val="clustered"/>
        <ser>
          <idx val="0"/>
          <order val="0"/>
          <tx>
            <strRef>
              <f>'Dashboard'!B16</f>
            </strRef>
          </tx>
          <spPr>
            <a:solidFill xmlns:a="http://schemas.openxmlformats.org/drawingml/2006/main">
              <a:srgbClr val="0E3A5B"/>
            </a:solidFill>
            <a:ln xmlns:a="http://schemas.openxmlformats.org/drawingml/2006/main">
              <a:prstDash val="solid"/>
            </a:ln>
          </spPr>
          <cat>
            <numRef>
              <f>'Dashboard'!$A$17:$A$19</f>
            </numRef>
          </cat>
          <val>
            <numRef>
              <f>'Dashboard'!$B$17:$B$19</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Status</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Number of Assets</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Maintenance Cost by Category</a:t>
            </a:r>
          </a:p>
        </rich>
      </tx>
    </title>
    <plotArea>
      <pieChart>
        <varyColors val="1"/>
        <ser>
          <idx val="0"/>
          <order val="0"/>
          <tx>
            <strRef>
              <f>'Dashboard'!E16</f>
            </strRef>
          </tx>
          <spPr>
            <a:ln xmlns:a="http://schemas.openxmlformats.org/drawingml/2006/main">
              <a:prstDash val="solid"/>
            </a:ln>
          </spPr>
          <cat>
            <numRef>
              <f>'Dashboard'!$D$17:$D$25</f>
            </numRef>
          </cat>
          <val>
            <numRef>
              <f>'Dashboard'!$E$17:$E$25</f>
            </numRef>
          </val>
        </ser>
        <firstSliceAng val="0"/>
      </pieChart>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Assets Due by Month (2026)</a:t>
            </a:r>
          </a:p>
        </rich>
      </tx>
    </title>
    <plotArea>
      <lineChart>
        <grouping val="standard"/>
        <ser>
          <idx val="0"/>
          <order val="0"/>
          <tx>
            <strRef>
              <f>'Dashboard'!H16</f>
            </strRef>
          </tx>
          <spPr>
            <a:ln xmlns:a="http://schemas.openxmlformats.org/drawingml/2006/main" w="20000">
              <a:solidFill>
                <a:srgbClr val="F4A62A"/>
              </a:solidFill>
              <a:prstDash val="solid"/>
            </a:ln>
          </spPr>
          <marker>
            <symbol val="none"/>
            <spPr>
              <a:ln xmlns:a="http://schemas.openxmlformats.org/drawingml/2006/main">
                <a:prstDash val="solid"/>
              </a:ln>
            </spPr>
          </marker>
          <cat>
            <numRef>
              <f>'Dashboard'!$G$17:$G$28</f>
            </numRef>
          </cat>
          <val>
            <numRef>
              <f>'Dashboard'!$H$17:$H$28</f>
            </numRef>
          </val>
        </ser>
        <axId val="10"/>
        <axId val="100"/>
      </lineChart>
      <catAx>
        <axId val="10"/>
        <scaling>
          <orientation val="minMax"/>
        </scaling>
        <axPos val="l"/>
        <title>
          <tx>
            <rich>
              <a:bodyPr xmlns:a="http://schemas.openxmlformats.org/drawingml/2006/main"/>
              <a:p xmlns:a="http://schemas.openxmlformats.org/drawingml/2006/main">
                <a:pPr>
                  <a:defRPr/>
                </a:pPr>
                <a:r>
                  <a:t>Month</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Assets Due</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0</col>
      <colOff>0</colOff>
      <row>21</row>
      <rowOff>0</rowOff>
    </from>
    <ext cx="504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0</col>
      <colOff>0</colOff>
      <row>39</row>
      <rowOff>0</rowOff>
    </from>
    <ext cx="5040000" cy="288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8</col>
      <colOff>0</colOff>
      <row>21</row>
      <rowOff>0</rowOff>
    </from>
    <ext cx="5040000" cy="288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Q12"/>
  <sheetViews>
    <sheetView workbookViewId="0">
      <pane ySplit="1" topLeftCell="A2" activePane="bottomLeft" state="frozen"/>
      <selection pane="bottomLeft" activeCell="A1" sqref="A1"/>
    </sheetView>
  </sheetViews>
  <sheetFormatPr baseColWidth="8" defaultRowHeight="15"/>
  <cols>
    <col width="10" customWidth="1" min="1" max="1"/>
    <col width="20" customWidth="1" min="2" max="2"/>
    <col width="16" customWidth="1" min="3" max="3"/>
    <col width="16" customWidth="1" min="4" max="4"/>
    <col width="13" customWidth="1" min="5" max="5"/>
    <col width="13" customWidth="1" min="6" max="6"/>
    <col width="12" customWidth="1" min="7" max="7"/>
    <col width="13" customWidth="1" min="8" max="8"/>
    <col width="20" customWidth="1" min="9" max="9"/>
    <col width="14" customWidth="1" min="10" max="10"/>
    <col width="15" customWidth="1" min="11" max="11"/>
    <col width="14" customWidth="1" min="12" max="12"/>
    <col width="13" customWidth="1" min="13" max="13"/>
    <col width="16" customWidth="1" min="14" max="14"/>
    <col width="13" customWidth="1" min="15" max="15"/>
    <col width="14" customWidth="1" min="16" max="16"/>
    <col width="26" customWidth="1" min="17" max="17"/>
  </cols>
  <sheetData>
    <row r="1" ht="32" customHeight="1">
      <c r="A1" s="1" t="inlineStr">
        <is>
          <t>Asset ID</t>
        </is>
      </c>
      <c r="B1" s="1" t="inlineStr">
        <is>
          <t>Equipment Name</t>
        </is>
      </c>
      <c r="C1" s="1" t="inlineStr">
        <is>
          <t>Category</t>
        </is>
      </c>
      <c r="D1" s="1" t="inlineStr">
        <is>
          <t>Location</t>
        </is>
      </c>
      <c r="E1" s="1" t="inlineStr">
        <is>
          <t>Department</t>
        </is>
      </c>
      <c r="F1" s="1" t="inlineStr">
        <is>
          <t>Manufacturer</t>
        </is>
      </c>
      <c r="G1" s="1" t="inlineStr">
        <is>
          <t>Model</t>
        </is>
      </c>
      <c r="H1" s="1" t="inlineStr">
        <is>
          <t>Serial Number</t>
        </is>
      </c>
      <c r="I1" s="1" t="inlineStr">
        <is>
          <t>Maintenance Type</t>
        </is>
      </c>
      <c r="J1" s="1" t="inlineStr">
        <is>
          <t>Frequency (Days)</t>
        </is>
      </c>
      <c r="K1" s="1" t="inlineStr">
        <is>
          <t>Last Service Date</t>
        </is>
      </c>
      <c r="L1" s="1" t="inlineStr">
        <is>
          <t>Next Due Date</t>
        </is>
      </c>
      <c r="M1" s="1" t="inlineStr">
        <is>
          <t>Days Until Due</t>
        </is>
      </c>
      <c r="N1" s="1" t="inlineStr">
        <is>
          <t>Technician</t>
        </is>
      </c>
      <c r="O1" s="1" t="inlineStr">
        <is>
          <t>Status</t>
        </is>
      </c>
      <c r="P1" s="1" t="inlineStr">
        <is>
          <t>Cost per Service</t>
        </is>
      </c>
      <c r="Q1" s="1" t="inlineStr">
        <is>
          <t>Notes</t>
        </is>
      </c>
    </row>
    <row r="2">
      <c r="A2" s="2" t="inlineStr">
        <is>
          <t>AST-1001</t>
        </is>
      </c>
      <c r="B2" s="3" t="inlineStr">
        <is>
          <t>Air Handler Unit</t>
        </is>
      </c>
      <c r="C2" s="2" t="inlineStr">
        <is>
          <t>HVAC</t>
        </is>
      </c>
      <c r="D2" s="2" t="inlineStr">
        <is>
          <t>New York, NY</t>
        </is>
      </c>
      <c r="E2" s="2" t="inlineStr">
        <is>
          <t>Facilities</t>
        </is>
      </c>
      <c r="F2" s="2" t="inlineStr">
        <is>
          <t>Carrier</t>
        </is>
      </c>
      <c r="G2" s="2" t="inlineStr">
        <is>
          <t>48TC</t>
        </is>
      </c>
      <c r="H2" s="2" t="inlineStr">
        <is>
          <t>5X001</t>
        </is>
      </c>
      <c r="I2" s="2" t="inlineStr">
        <is>
          <t>Preventive inspection</t>
        </is>
      </c>
      <c r="J2" s="2" t="n">
        <v>90</v>
      </c>
      <c r="K2" s="30" t="n">
        <v>46122</v>
      </c>
      <c r="L2" s="31">
        <f>IFERROR(K2+J2,"")</f>
        <v/>
      </c>
      <c r="M2" s="6">
        <f>IFERROR(L2-TODAY(),"")</f>
        <v/>
      </c>
      <c r="N2" s="7" t="inlineStr">
        <is>
          <t>James Miller</t>
        </is>
      </c>
      <c r="O2" s="2">
        <f>IFERROR(IF(M2&lt;0,"Overdue",IF(M2&lt;=7,"Due Soon","On Schedule")),"")</f>
        <v/>
      </c>
      <c r="P2" s="32" t="n">
        <v>250</v>
      </c>
      <c r="Q2" s="9" t="inlineStr">
        <is>
          <t>Check belts and filters</t>
        </is>
      </c>
    </row>
    <row r="3">
      <c r="A3" s="10" t="inlineStr">
        <is>
          <t>AST-1002</t>
        </is>
      </c>
      <c r="B3" s="11" t="inlineStr">
        <is>
          <t>Forklift 12</t>
        </is>
      </c>
      <c r="C3" s="10" t="inlineStr">
        <is>
          <t>Material Handling</t>
        </is>
      </c>
      <c r="D3" s="10" t="inlineStr">
        <is>
          <t>Chicago, IL</t>
        </is>
      </c>
      <c r="E3" s="10" t="inlineStr">
        <is>
          <t>Warehouse</t>
        </is>
      </c>
      <c r="F3" s="10" t="inlineStr">
        <is>
          <t>Toyota</t>
        </is>
      </c>
      <c r="G3" s="10" t="inlineStr">
        <is>
          <t>8FGU25</t>
        </is>
      </c>
      <c r="H3" s="10" t="inlineStr">
        <is>
          <t>FL12345</t>
        </is>
      </c>
      <c r="I3" s="10" t="inlineStr">
        <is>
          <t>Lubrication</t>
        </is>
      </c>
      <c r="J3" s="10" t="n">
        <v>60</v>
      </c>
      <c r="K3" s="30" t="n">
        <v>46143</v>
      </c>
      <c r="L3" s="33">
        <f>IFERROR(K3+J3,"")</f>
        <v/>
      </c>
      <c r="M3" s="13">
        <f>IFERROR(L3-TODAY(),"")</f>
        <v/>
      </c>
      <c r="N3" s="7" t="inlineStr">
        <is>
          <t>Emily Johnson</t>
        </is>
      </c>
      <c r="O3" s="10">
        <f>IFERROR(IF(M3&lt;0,"Overdue",IF(M3&lt;=7,"Due Soon","On Schedule")),"")</f>
        <v/>
      </c>
      <c r="P3" s="34" t="n">
        <v>120</v>
      </c>
      <c r="Q3" s="9" t="inlineStr">
        <is>
          <t>Grease fittings monthly</t>
        </is>
      </c>
    </row>
    <row r="4">
      <c r="A4" s="2" t="inlineStr">
        <is>
          <t>AST-1003</t>
        </is>
      </c>
      <c r="B4" s="3" t="inlineStr">
        <is>
          <t>HVAC Compressor</t>
        </is>
      </c>
      <c r="C4" s="2" t="inlineStr">
        <is>
          <t>HVAC</t>
        </is>
      </c>
      <c r="D4" s="2" t="inlineStr">
        <is>
          <t>Dallas, TX</t>
        </is>
      </c>
      <c r="E4" s="2" t="inlineStr">
        <is>
          <t>Operations</t>
        </is>
      </c>
      <c r="F4" s="2" t="inlineStr">
        <is>
          <t>Trane</t>
        </is>
      </c>
      <c r="G4" s="2" t="inlineStr">
        <is>
          <t>XR15</t>
        </is>
      </c>
      <c r="H4" s="2" t="inlineStr">
        <is>
          <t>CMP789</t>
        </is>
      </c>
      <c r="I4" s="2" t="inlineStr">
        <is>
          <t>Filter replacement</t>
        </is>
      </c>
      <c r="J4" s="2" t="n">
        <v>30</v>
      </c>
      <c r="K4" s="30" t="n">
        <v>46193</v>
      </c>
      <c r="L4" s="31">
        <f>IFERROR(K4+J4,"")</f>
        <v/>
      </c>
      <c r="M4" s="6">
        <f>IFERROR(L4-TODAY(),"")</f>
        <v/>
      </c>
      <c r="N4" s="7" t="inlineStr">
        <is>
          <t>Michael Brown</t>
        </is>
      </c>
      <c r="O4" s="2">
        <f>IFERROR(IF(M4&lt;0,"Overdue",IF(M4&lt;=7,"Due Soon","On Schedule")),"")</f>
        <v/>
      </c>
      <c r="P4" s="32" t="n">
        <v>180</v>
      </c>
      <c r="Q4" s="9" t="inlineStr">
        <is>
          <t>Replace air filter</t>
        </is>
      </c>
    </row>
    <row r="5">
      <c r="A5" s="10" t="inlineStr">
        <is>
          <t>AST-1004</t>
        </is>
      </c>
      <c r="B5" s="11" t="inlineStr">
        <is>
          <t>Generator A</t>
        </is>
      </c>
      <c r="C5" s="10" t="inlineStr">
        <is>
          <t>Power</t>
        </is>
      </c>
      <c r="D5" s="10" t="inlineStr">
        <is>
          <t>Houston, TX</t>
        </is>
      </c>
      <c r="E5" s="10" t="inlineStr">
        <is>
          <t>Utilities</t>
        </is>
      </c>
      <c r="F5" s="10" t="inlineStr">
        <is>
          <t>Generac</t>
        </is>
      </c>
      <c r="G5" s="10" t="inlineStr">
        <is>
          <t>RG027</t>
        </is>
      </c>
      <c r="H5" s="10" t="inlineStr">
        <is>
          <t>GEN456</t>
        </is>
      </c>
      <c r="I5" s="10" t="inlineStr">
        <is>
          <t>Calibration</t>
        </is>
      </c>
      <c r="J5" s="10" t="n">
        <v>180</v>
      </c>
      <c r="K5" s="30" t="n">
        <v>46029</v>
      </c>
      <c r="L5" s="33">
        <f>IFERROR(K5+J5,"")</f>
        <v/>
      </c>
      <c r="M5" s="13">
        <f>IFERROR(L5-TODAY(),"")</f>
        <v/>
      </c>
      <c r="N5" s="7" t="inlineStr">
        <is>
          <t>Ashley Davis</t>
        </is>
      </c>
      <c r="O5" s="10">
        <f>IFERROR(IF(M5&lt;0,"Overdue",IF(M5&lt;=7,"Due Soon","On Schedule")),"")</f>
        <v/>
      </c>
      <c r="P5" s="34" t="n">
        <v>480</v>
      </c>
      <c r="Q5" s="9" t="inlineStr">
        <is>
          <t>Load bank test required</t>
        </is>
      </c>
    </row>
    <row r="6">
      <c r="A6" s="2" t="inlineStr">
        <is>
          <t>AST-1005</t>
        </is>
      </c>
      <c r="B6" s="3" t="inlineStr">
        <is>
          <t>Conveyor Belt 3</t>
        </is>
      </c>
      <c r="C6" s="2" t="inlineStr">
        <is>
          <t>Production</t>
        </is>
      </c>
      <c r="D6" s="2" t="inlineStr">
        <is>
          <t>Phoenix, AZ</t>
        </is>
      </c>
      <c r="E6" s="2" t="inlineStr">
        <is>
          <t>Production</t>
        </is>
      </c>
      <c r="F6" s="2" t="inlineStr">
        <is>
          <t>Siemens</t>
        </is>
      </c>
      <c r="G6" s="2" t="inlineStr">
        <is>
          <t>CB-3000</t>
        </is>
      </c>
      <c r="H6" s="2" t="inlineStr">
        <is>
          <t>CNV321</t>
        </is>
      </c>
      <c r="I6" s="2" t="inlineStr">
        <is>
          <t>Safety check</t>
        </is>
      </c>
      <c r="J6" s="2" t="n">
        <v>45</v>
      </c>
      <c r="K6" s="30" t="n">
        <v>46167</v>
      </c>
      <c r="L6" s="31">
        <f>IFERROR(K6+J6,"")</f>
        <v/>
      </c>
      <c r="M6" s="6">
        <f>IFERROR(L6-TODAY(),"")</f>
        <v/>
      </c>
      <c r="N6" s="7" t="inlineStr">
        <is>
          <t>David Wilson</t>
        </is>
      </c>
      <c r="O6" s="2">
        <f>IFERROR(IF(M6&lt;0,"Overdue",IF(M6&lt;=7,"Due Soon","On Schedule")),"")</f>
        <v/>
      </c>
      <c r="P6" s="32" t="n">
        <v>150</v>
      </c>
      <c r="Q6" s="9" t="inlineStr">
        <is>
          <t>Inspect guards and sensors</t>
        </is>
      </c>
    </row>
    <row r="7">
      <c r="A7" s="10" t="inlineStr">
        <is>
          <t>AST-1006</t>
        </is>
      </c>
      <c r="B7" s="11" t="inlineStr">
        <is>
          <t>Delivery Van 4</t>
        </is>
      </c>
      <c r="C7" s="10" t="inlineStr">
        <is>
          <t>Vehicle</t>
        </is>
      </c>
      <c r="D7" s="10" t="inlineStr">
        <is>
          <t>Seattle, WA</t>
        </is>
      </c>
      <c r="E7" s="10" t="inlineStr">
        <is>
          <t>Logistics</t>
        </is>
      </c>
      <c r="F7" s="10" t="inlineStr">
        <is>
          <t>Ford</t>
        </is>
      </c>
      <c r="G7" s="10" t="inlineStr">
        <is>
          <t>Transit</t>
        </is>
      </c>
      <c r="H7" s="10" t="inlineStr">
        <is>
          <t>VAN654</t>
        </is>
      </c>
      <c r="I7" s="10" t="inlineStr">
        <is>
          <t>Battery test</t>
        </is>
      </c>
      <c r="J7" s="10" t="n">
        <v>90</v>
      </c>
      <c r="K7" s="30" t="n">
        <v>46082</v>
      </c>
      <c r="L7" s="33">
        <f>IFERROR(K7+J7,"")</f>
        <v/>
      </c>
      <c r="M7" s="13">
        <f>IFERROR(L7-TODAY(),"")</f>
        <v/>
      </c>
      <c r="N7" s="7" t="inlineStr">
        <is>
          <t>Jessica Garcia</t>
        </is>
      </c>
      <c r="O7" s="10">
        <f>IFERROR(IF(M7&lt;0,"Overdue",IF(M7&lt;=7,"Due Soon","On Schedule")),"")</f>
        <v/>
      </c>
      <c r="P7" s="34" t="n">
        <v>85</v>
      </c>
      <c r="Q7" s="9" t="inlineStr">
        <is>
          <t>Check battery and fluids</t>
        </is>
      </c>
    </row>
    <row r="8">
      <c r="A8" s="2" t="inlineStr">
        <is>
          <t>AST-1007</t>
        </is>
      </c>
      <c r="B8" s="3" t="inlineStr">
        <is>
          <t>Fire Alarm Panel</t>
        </is>
      </c>
      <c r="C8" s="2" t="inlineStr">
        <is>
          <t>Safety</t>
        </is>
      </c>
      <c r="D8" s="2" t="inlineStr">
        <is>
          <t>Philadelphia, PA</t>
        </is>
      </c>
      <c r="E8" s="2" t="inlineStr">
        <is>
          <t>Safety</t>
        </is>
      </c>
      <c r="F8" s="2" t="inlineStr">
        <is>
          <t>Honeywell</t>
        </is>
      </c>
      <c r="G8" s="2" t="inlineStr">
        <is>
          <t>FA-200</t>
        </is>
      </c>
      <c r="H8" s="2" t="inlineStr">
        <is>
          <t>FAP987</t>
        </is>
      </c>
      <c r="I8" s="2" t="inlineStr">
        <is>
          <t>Safety check</t>
        </is>
      </c>
      <c r="J8" s="2" t="n">
        <v>365</v>
      </c>
      <c r="K8" s="30" t="n">
        <v>46054</v>
      </c>
      <c r="L8" s="31">
        <f>IFERROR(K8+J8,"")</f>
        <v/>
      </c>
      <c r="M8" s="6">
        <f>IFERROR(L8-TODAY(),"")</f>
        <v/>
      </c>
      <c r="N8" s="7" t="inlineStr">
        <is>
          <t>Chris Martinez</t>
        </is>
      </c>
      <c r="O8" s="2">
        <f>IFERROR(IF(M8&lt;0,"Overdue",IF(M8&lt;=7,"Due Soon","On Schedule")),"")</f>
        <v/>
      </c>
      <c r="P8" s="32" t="n">
        <v>300</v>
      </c>
      <c r="Q8" s="9" t="inlineStr">
        <is>
          <t>Annual code compliance test</t>
        </is>
      </c>
    </row>
    <row r="9">
      <c r="A9" s="10" t="inlineStr">
        <is>
          <t>AST-1008</t>
        </is>
      </c>
      <c r="B9" s="11" t="inlineStr">
        <is>
          <t>Water Pump 2</t>
        </is>
      </c>
      <c r="C9" s="10" t="inlineStr">
        <is>
          <t>Mechanical</t>
        </is>
      </c>
      <c r="D9" s="10" t="inlineStr">
        <is>
          <t>San Antonio, TX</t>
        </is>
      </c>
      <c r="E9" s="10" t="inlineStr">
        <is>
          <t>Maintenance</t>
        </is>
      </c>
      <c r="F9" s="10" t="inlineStr">
        <is>
          <t>Grundfos</t>
        </is>
      </c>
      <c r="G9" s="10" t="inlineStr">
        <is>
          <t>WP-2</t>
        </is>
      </c>
      <c r="H9" s="10" t="inlineStr">
        <is>
          <t>PMP159</t>
        </is>
      </c>
      <c r="I9" s="10" t="inlineStr">
        <is>
          <t>Lubrication</t>
        </is>
      </c>
      <c r="J9" s="10" t="n">
        <v>60</v>
      </c>
      <c r="K9" s="30" t="n">
        <v>46152</v>
      </c>
      <c r="L9" s="33">
        <f>IFERROR(K9+J9,"")</f>
        <v/>
      </c>
      <c r="M9" s="13">
        <f>IFERROR(L9-TODAY(),"")</f>
        <v/>
      </c>
      <c r="N9" s="7" t="inlineStr">
        <is>
          <t>Sarah Thompson</t>
        </is>
      </c>
      <c r="O9" s="10">
        <f>IFERROR(IF(M9&lt;0,"Overdue",IF(M9&lt;=7,"Due Soon","On Schedule")),"")</f>
        <v/>
      </c>
      <c r="P9" s="34" t="n">
        <v>95</v>
      </c>
      <c r="Q9" s="9" t="inlineStr">
        <is>
          <t>Check seals for leaks</t>
        </is>
      </c>
    </row>
    <row r="10">
      <c r="A10" s="2" t="inlineStr">
        <is>
          <t>AST-1009</t>
        </is>
      </c>
      <c r="B10" s="3" t="inlineStr">
        <is>
          <t>Server Rack 1</t>
        </is>
      </c>
      <c r="C10" s="2" t="inlineStr">
        <is>
          <t>IT Equipment</t>
        </is>
      </c>
      <c r="D10" s="2" t="inlineStr">
        <is>
          <t>Austin, TX</t>
        </is>
      </c>
      <c r="E10" s="2" t="inlineStr">
        <is>
          <t>IT</t>
        </is>
      </c>
      <c r="F10" s="2" t="inlineStr">
        <is>
          <t>Dell</t>
        </is>
      </c>
      <c r="G10" s="2" t="inlineStr">
        <is>
          <t>PowerEdge</t>
        </is>
      </c>
      <c r="H10" s="2" t="inlineStr">
        <is>
          <t>SRV741</t>
        </is>
      </c>
      <c r="I10" s="2" t="inlineStr">
        <is>
          <t>Software update</t>
        </is>
      </c>
      <c r="J10" s="2" t="n">
        <v>30</v>
      </c>
      <c r="K10" s="30" t="n">
        <v>46183</v>
      </c>
      <c r="L10" s="31">
        <f>IFERROR(K10+J10,"")</f>
        <v/>
      </c>
      <c r="M10" s="6">
        <f>IFERROR(L10-TODAY(),"")</f>
        <v/>
      </c>
      <c r="N10" s="7" t="inlineStr">
        <is>
          <t>Robert Anderson</t>
        </is>
      </c>
      <c r="O10" s="2">
        <f>IFERROR(IF(M10&lt;0,"Overdue",IF(M10&lt;=7,"Due Soon","On Schedule")),"")</f>
        <v/>
      </c>
      <c r="P10" s="32" t="n">
        <v>75</v>
      </c>
      <c r="Q10" s="9" t="inlineStr">
        <is>
          <t>Apply firmware patches</t>
        </is>
      </c>
    </row>
    <row r="11">
      <c r="A11" s="10" t="inlineStr">
        <is>
          <t>AST-1010</t>
        </is>
      </c>
      <c r="B11" s="11" t="inlineStr">
        <is>
          <t>Copier MFP-09</t>
        </is>
      </c>
      <c r="C11" s="10" t="inlineStr">
        <is>
          <t>Office Equipment</t>
        </is>
      </c>
      <c r="D11" s="10" t="inlineStr">
        <is>
          <t>Los Angeles, CA</t>
        </is>
      </c>
      <c r="E11" s="10" t="inlineStr">
        <is>
          <t>Admin</t>
        </is>
      </c>
      <c r="F11" s="10" t="inlineStr">
        <is>
          <t>Xerox</t>
        </is>
      </c>
      <c r="G11" s="10" t="inlineStr">
        <is>
          <t>MFP-09</t>
        </is>
      </c>
      <c r="H11" s="10" t="inlineStr">
        <is>
          <t>CPX852</t>
        </is>
      </c>
      <c r="I11" s="10" t="inlineStr">
        <is>
          <t>Cleaning</t>
        </is>
      </c>
      <c r="J11" s="10" t="n">
        <v>30</v>
      </c>
      <c r="K11" s="30" t="n">
        <v>46174</v>
      </c>
      <c r="L11" s="33">
        <f>IFERROR(K11+J11,"")</f>
        <v/>
      </c>
      <c r="M11" s="13">
        <f>IFERROR(L11-TODAY(),"")</f>
        <v/>
      </c>
      <c r="N11" s="7" t="inlineStr">
        <is>
          <t>Amanda Lee</t>
        </is>
      </c>
      <c r="O11" s="10">
        <f>IFERROR(IF(M11&lt;0,"Overdue",IF(M11&lt;=7,"Due Soon","On Schedule")),"")</f>
        <v/>
      </c>
      <c r="P11" s="34" t="n">
        <v>65</v>
      </c>
      <c r="Q11" s="9" t="inlineStr">
        <is>
          <t>Clean rollers and trays</t>
        </is>
      </c>
    </row>
    <row r="12">
      <c r="A12" s="15" t="inlineStr">
        <is>
          <t>TOTALS</t>
        </is>
      </c>
      <c r="B12" s="15" t="n"/>
      <c r="C12" s="15" t="n"/>
      <c r="D12" s="15" t="n"/>
      <c r="E12" s="15" t="n"/>
      <c r="F12" s="15" t="n"/>
      <c r="G12" s="15" t="n"/>
      <c r="H12" s="15" t="n"/>
      <c r="I12" s="15" t="n"/>
      <c r="J12" s="15" t="n"/>
      <c r="K12" s="15" t="n"/>
      <c r="L12" s="15" t="n"/>
      <c r="M12" s="15" t="n"/>
      <c r="N12" s="15" t="n"/>
      <c r="O12" s="15" t="n"/>
      <c r="P12" s="35">
        <f>SUM(P2:P11)</f>
        <v/>
      </c>
      <c r="Q12" s="15" t="n"/>
    </row>
  </sheetData>
  <conditionalFormatting sqref="O2:O11">
    <cfRule type="expression" priority="1" dxfId="0" stopIfTrue="1">
      <formula>O2="Overdue"</formula>
    </cfRule>
    <cfRule type="expression" priority="2" dxfId="1" stopIfTrue="1">
      <formula>O2="Due Soon"</formula>
    </cfRule>
    <cfRule type="expression" priority="3" dxfId="2" stopIfTrue="1">
      <formula>O2="On Schedule"</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8"/>
  <sheetViews>
    <sheetView workbookViewId="0">
      <selection activeCell="A1" sqref="A1"/>
    </sheetView>
  </sheetViews>
  <sheetFormatPr baseColWidth="8" defaultRowHeight="15"/>
  <cols>
    <col width="16" customWidth="1" min="1" max="1"/>
    <col width="14" customWidth="1" min="2" max="2"/>
    <col width="4" customWidth="1" min="3" max="3"/>
    <col width="18" customWidth="1" min="4" max="4"/>
    <col width="14" customWidth="1" min="5" max="5"/>
    <col width="4" customWidth="1" min="6" max="6"/>
    <col width="14" customWidth="1" min="7" max="7"/>
    <col width="12" customWidth="1" min="8" max="8"/>
  </cols>
  <sheetData>
    <row r="1" ht="30" customHeight="1">
      <c r="A1" s="17" t="inlineStr">
        <is>
          <t>Preventive Maintenance Dashboard</t>
        </is>
      </c>
    </row>
    <row r="2"/>
    <row r="3">
      <c r="A3" s="18" t="inlineStr">
        <is>
          <t>KEY PERFORMANCE INDICATORS</t>
        </is>
      </c>
    </row>
    <row r="4"/>
    <row r="5">
      <c r="A5" s="19" t="inlineStr">
        <is>
          <t>Total Assets</t>
        </is>
      </c>
      <c r="B5" s="36" t="n"/>
      <c r="D5" s="19" t="inlineStr">
        <is>
          <t>Overdue Items</t>
        </is>
      </c>
      <c r="E5" s="36" t="n"/>
      <c r="G5" s="19" t="inlineStr">
        <is>
          <t>Due Within 7 Days</t>
        </is>
      </c>
      <c r="H5" s="36" t="n"/>
    </row>
    <row r="6">
      <c r="A6" s="21">
        <f>COUNTA('PM Schedule'!A2:A11)</f>
        <v/>
      </c>
      <c r="B6" s="37" t="n"/>
      <c r="D6" s="21">
        <f>COUNTIF('PM Schedule'!O2:O11,"Overdue")</f>
        <v/>
      </c>
      <c r="E6" s="37" t="n"/>
      <c r="G6" s="21">
        <f>COUNTIF('PM Schedule'!O2:O11,"Due Soon")</f>
        <v/>
      </c>
      <c r="H6" s="37" t="n"/>
    </row>
    <row r="7">
      <c r="A7" s="38" t="n"/>
      <c r="B7" s="39" t="n"/>
      <c r="D7" s="38" t="n"/>
      <c r="E7" s="39" t="n"/>
      <c r="G7" s="38" t="n"/>
      <c r="H7" s="39" t="n"/>
    </row>
    <row r="8"/>
    <row r="9">
      <c r="A9" s="19" t="inlineStr">
        <is>
          <t>Total Maintenance Cost</t>
        </is>
      </c>
      <c r="B9" s="36" t="n"/>
      <c r="D9" s="19" t="inlineStr">
        <is>
          <t>Average Cost per Service</t>
        </is>
      </c>
      <c r="E9" s="36" t="n"/>
      <c r="G9" s="19" t="inlineStr">
        <is>
          <t>Completion Rate %</t>
        </is>
      </c>
      <c r="H9" s="36" t="n"/>
    </row>
    <row r="10">
      <c r="A10" s="40">
        <f>SUM('PM Schedule'!P2:P11)</f>
        <v/>
      </c>
      <c r="B10" s="37" t="n"/>
      <c r="D10" s="40">
        <f>IFERROR(AVERAGE('PM Schedule'!P2:P11),0)</f>
        <v/>
      </c>
      <c r="E10" s="37" t="n"/>
      <c r="G10" s="41">
        <f>IFERROR(COUNTIF('PM Schedule'!O2:O11,"On Schedule")/COUNTA('PM Schedule'!A2:A11),0)</f>
        <v/>
      </c>
      <c r="H10" s="37" t="n"/>
    </row>
    <row r="11">
      <c r="A11" s="38" t="n"/>
      <c r="B11" s="39" t="n"/>
      <c r="D11" s="38" t="n"/>
      <c r="E11" s="39" t="n"/>
      <c r="G11" s="38" t="n"/>
      <c r="H11" s="39" t="n"/>
    </row>
    <row r="12"/>
    <row r="13"/>
    <row r="14"/>
    <row r="15">
      <c r="A15" s="18" t="inlineStr">
        <is>
          <t>ASSETS BY STATUS</t>
        </is>
      </c>
      <c r="D15" s="18" t="inlineStr">
        <is>
          <t>MAINTENANCE COST BY CATEGORY</t>
        </is>
      </c>
      <c r="G15" s="18" t="inlineStr">
        <is>
          <t>NEXT DUE COUNT BY MONTH (2026)</t>
        </is>
      </c>
    </row>
    <row r="16">
      <c r="A16" s="24" t="inlineStr">
        <is>
          <t>Status</t>
        </is>
      </c>
      <c r="B16" s="24" t="inlineStr">
        <is>
          <t>Count</t>
        </is>
      </c>
      <c r="D16" s="24" t="inlineStr">
        <is>
          <t>Category</t>
        </is>
      </c>
      <c r="E16" s="24" t="inlineStr">
        <is>
          <t>Total Cost</t>
        </is>
      </c>
      <c r="G16" s="24" t="inlineStr">
        <is>
          <t>Month</t>
        </is>
      </c>
      <c r="H16" s="24" t="inlineStr">
        <is>
          <t>Assets Due</t>
        </is>
      </c>
    </row>
    <row r="17">
      <c r="A17" s="25" t="inlineStr">
        <is>
          <t>Overdue</t>
        </is>
      </c>
      <c r="B17" s="25">
        <f>COUNTIF('PM Schedule'!O2:O11,"Overdue")</f>
        <v/>
      </c>
      <c r="D17" s="25" t="inlineStr">
        <is>
          <t>HVAC</t>
        </is>
      </c>
      <c r="E17" s="42">
        <f>SUMIF('PM Schedule'!C2:C11,D17,'PM Schedule'!P2:P11)</f>
        <v/>
      </c>
      <c r="G17" s="25" t="inlineStr">
        <is>
          <t>January</t>
        </is>
      </c>
      <c r="H17" s="25">
        <f>IFERROR(SUMPRODUCT((MONTH('PM Schedule'!L2:L11)=1)*(YEAR('PM Schedule'!L2:L11)=2026)),0)</f>
        <v/>
      </c>
    </row>
    <row r="18">
      <c r="A18" s="25" t="inlineStr">
        <is>
          <t>Due Soon</t>
        </is>
      </c>
      <c r="B18" s="25">
        <f>COUNTIF('PM Schedule'!O2:O11,"Due Soon")</f>
        <v/>
      </c>
      <c r="D18" s="25" t="inlineStr">
        <is>
          <t>Material Handling</t>
        </is>
      </c>
      <c r="E18" s="42">
        <f>SUMIF('PM Schedule'!C2:C11,D18,'PM Schedule'!P2:P11)</f>
        <v/>
      </c>
      <c r="G18" s="25" t="inlineStr">
        <is>
          <t>February</t>
        </is>
      </c>
      <c r="H18" s="25">
        <f>IFERROR(SUMPRODUCT((MONTH('PM Schedule'!L2:L11)=2)*(YEAR('PM Schedule'!L2:L11)=2026)),0)</f>
        <v/>
      </c>
    </row>
    <row r="19">
      <c r="A19" s="25" t="inlineStr">
        <is>
          <t>On Schedule</t>
        </is>
      </c>
      <c r="B19" s="25">
        <f>COUNTIF('PM Schedule'!O2:O11,"On Schedule")</f>
        <v/>
      </c>
      <c r="D19" s="25" t="inlineStr">
        <is>
          <t>Production</t>
        </is>
      </c>
      <c r="E19" s="42">
        <f>SUMIF('PM Schedule'!C2:C11,D19,'PM Schedule'!P2:P11)</f>
        <v/>
      </c>
      <c r="G19" s="25" t="inlineStr">
        <is>
          <t>March</t>
        </is>
      </c>
      <c r="H19" s="25">
        <f>IFERROR(SUMPRODUCT((MONTH('PM Schedule'!L2:L11)=3)*(YEAR('PM Schedule'!L2:L11)=2026)),0)</f>
        <v/>
      </c>
    </row>
    <row r="20">
      <c r="D20" s="25" t="inlineStr">
        <is>
          <t>Power</t>
        </is>
      </c>
      <c r="E20" s="42">
        <f>SUMIF('PM Schedule'!C2:C11,D20,'PM Schedule'!P2:P11)</f>
        <v/>
      </c>
      <c r="G20" s="25" t="inlineStr">
        <is>
          <t>April</t>
        </is>
      </c>
      <c r="H20" s="25">
        <f>IFERROR(SUMPRODUCT((MONTH('PM Schedule'!L2:L11)=4)*(YEAR('PM Schedule'!L2:L11)=2026)),0)</f>
        <v/>
      </c>
    </row>
    <row r="21">
      <c r="D21" s="25" t="inlineStr">
        <is>
          <t>Vehicle</t>
        </is>
      </c>
      <c r="E21" s="42">
        <f>SUMIF('PM Schedule'!C2:C11,D21,'PM Schedule'!P2:P11)</f>
        <v/>
      </c>
      <c r="G21" s="25" t="inlineStr">
        <is>
          <t>May</t>
        </is>
      </c>
      <c r="H21" s="25">
        <f>IFERROR(SUMPRODUCT((MONTH('PM Schedule'!L2:L11)=5)*(YEAR('PM Schedule'!L2:L11)=2026)),0)</f>
        <v/>
      </c>
    </row>
    <row r="22">
      <c r="D22" s="25" t="inlineStr">
        <is>
          <t>Safety</t>
        </is>
      </c>
      <c r="E22" s="42">
        <f>SUMIF('PM Schedule'!C2:C11,D22,'PM Schedule'!P2:P11)</f>
        <v/>
      </c>
      <c r="G22" s="25" t="inlineStr">
        <is>
          <t>June</t>
        </is>
      </c>
      <c r="H22" s="25">
        <f>IFERROR(SUMPRODUCT((MONTH('PM Schedule'!L2:L11)=6)*(YEAR('PM Schedule'!L2:L11)=2026)),0)</f>
        <v/>
      </c>
    </row>
    <row r="23">
      <c r="D23" s="25" t="inlineStr">
        <is>
          <t>Mechanical</t>
        </is>
      </c>
      <c r="E23" s="42">
        <f>SUMIF('PM Schedule'!C2:C11,D23,'PM Schedule'!P2:P11)</f>
        <v/>
      </c>
      <c r="G23" s="25" t="inlineStr">
        <is>
          <t>July</t>
        </is>
      </c>
      <c r="H23" s="25">
        <f>IFERROR(SUMPRODUCT((MONTH('PM Schedule'!L2:L11)=7)*(YEAR('PM Schedule'!L2:L11)=2026)),0)</f>
        <v/>
      </c>
    </row>
    <row r="24">
      <c r="D24" s="25" t="inlineStr">
        <is>
          <t>IT Equipment</t>
        </is>
      </c>
      <c r="E24" s="42">
        <f>SUMIF('PM Schedule'!C2:C11,D24,'PM Schedule'!P2:P11)</f>
        <v/>
      </c>
      <c r="G24" s="25" t="inlineStr">
        <is>
          <t>August</t>
        </is>
      </c>
      <c r="H24" s="25">
        <f>IFERROR(SUMPRODUCT((MONTH('PM Schedule'!L2:L11)=8)*(YEAR('PM Schedule'!L2:L11)=2026)),0)</f>
        <v/>
      </c>
    </row>
    <row r="25">
      <c r="D25" s="25" t="inlineStr">
        <is>
          <t>Office Equipment</t>
        </is>
      </c>
      <c r="E25" s="42">
        <f>SUMIF('PM Schedule'!C2:C11,D25,'PM Schedule'!P2:P11)</f>
        <v/>
      </c>
      <c r="G25" s="25" t="inlineStr">
        <is>
          <t>September</t>
        </is>
      </c>
      <c r="H25" s="25">
        <f>IFERROR(SUMPRODUCT((MONTH('PM Schedule'!L2:L11)=9)*(YEAR('PM Schedule'!L2:L11)=2026)),0)</f>
        <v/>
      </c>
    </row>
    <row r="26">
      <c r="G26" s="25" t="inlineStr">
        <is>
          <t>October</t>
        </is>
      </c>
      <c r="H26" s="25">
        <f>IFERROR(SUMPRODUCT((MONTH('PM Schedule'!L2:L11)=10)*(YEAR('PM Schedule'!L2:L11)=2026)),0)</f>
        <v/>
      </c>
    </row>
    <row r="27">
      <c r="G27" s="25" t="inlineStr">
        <is>
          <t>November</t>
        </is>
      </c>
      <c r="H27" s="25">
        <f>IFERROR(SUMPRODUCT((MONTH('PM Schedule'!L2:L11)=11)*(YEAR('PM Schedule'!L2:L11)=2026)),0)</f>
        <v/>
      </c>
    </row>
    <row r="28">
      <c r="G28" s="25" t="inlineStr">
        <is>
          <t>December</t>
        </is>
      </c>
      <c r="H28" s="25">
        <f>IFERROR(SUMPRODUCT((MONTH('PM Schedule'!L2:L11)=12)*(YEAR('PM Schedule'!L2:L11)=2026)),0)</f>
        <v/>
      </c>
    </row>
  </sheetData>
  <mergeCells count="17">
    <mergeCell ref="A1:H1"/>
    <mergeCell ref="A3:H3"/>
    <mergeCell ref="A5:B5"/>
    <mergeCell ref="A6:B7"/>
    <mergeCell ref="D5:E5"/>
    <mergeCell ref="D6:E7"/>
    <mergeCell ref="G5:H5"/>
    <mergeCell ref="G6:H7"/>
    <mergeCell ref="A9:B9"/>
    <mergeCell ref="A10:B11"/>
    <mergeCell ref="D9:E9"/>
    <mergeCell ref="D10:E11"/>
    <mergeCell ref="G9:H9"/>
    <mergeCell ref="G10:H11"/>
    <mergeCell ref="A15:B15"/>
    <mergeCell ref="D15:E15"/>
    <mergeCell ref="G15:H15"/>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D36"/>
  <sheetViews>
    <sheetView workbookViewId="0">
      <selection activeCell="A1" sqref="A1"/>
    </sheetView>
  </sheetViews>
  <sheetFormatPr baseColWidth="8" defaultRowHeight="15"/>
  <cols>
    <col width="26" customWidth="1" min="1" max="1"/>
    <col width="26" customWidth="1" min="2" max="2"/>
    <col width="26" customWidth="1" min="3" max="3"/>
    <col width="26" customWidth="1" min="4" max="4"/>
  </cols>
  <sheetData>
    <row r="1" ht="28" customHeight="1">
      <c r="A1" s="27" t="inlineStr">
        <is>
          <t>Preventive Maintenance Tracker - Instructions</t>
        </is>
      </c>
    </row>
    <row r="2"/>
    <row r="3">
      <c r="A3" s="28" t="inlineStr">
        <is>
          <t>Purpose of This Template</t>
        </is>
      </c>
    </row>
    <row r="4" ht="60" customHeight="1">
      <c r="A4" s="29" t="inlineStr">
        <is>
          <t>This workbook helps facilities, warehouse, and operations teams track preventive maintenance (PM) tasks for equipment and assets. It automatically calculates when each asset is next due for service and flags overdue or upcoming maintenance so nothing is missed.</t>
        </is>
      </c>
    </row>
    <row r="5"/>
    <row r="6"/>
    <row r="7"/>
    <row r="8">
      <c r="A8" s="28" t="inlineStr">
        <is>
          <t>How to Enter New Equipment</t>
        </is>
      </c>
    </row>
    <row r="9" ht="60" customHeight="1">
      <c r="A9" s="29" t="inlineStr">
        <is>
          <t>Go to the "PM Schedule" sheet and add a new row at the bottom of the table. Fill in Asset ID, Equipment Name, Category, Location, Department, Manufacturer, Model, and Serial Number. Enter the Maintenance Type and Frequency (Days) between services. Enter the Last Service Date, Technician, Cost per Service, and any Notes in the pale-yellow input cells - these are the only cells you should edit manually.</t>
        </is>
      </c>
    </row>
    <row r="10"/>
    <row r="11"/>
    <row r="12"/>
    <row r="13">
      <c r="A13" s="28" t="inlineStr">
        <is>
          <t>How Formulas Update Automatically</t>
        </is>
      </c>
    </row>
    <row r="14" ht="60" customHeight="1">
      <c r="A14" s="29" t="inlineStr">
        <is>
          <t>Next Due Date is calculated as Last Service Date plus Frequency (Days). Days Until Due is calculated as Next Due Date minus today's date. Status is calculated automatically from Days Until Due: negative values show "Overdue", 0-7 days show "Due Soon", and anything beyond 7 days shows "On Schedule". These formulas refresh every time the file is opened or recalculated, so simply update Last Service Date after each maintenance visit.</t>
        </is>
      </c>
    </row>
    <row r="15"/>
    <row r="16"/>
    <row r="17"/>
    <row r="18">
      <c r="A18" s="28" t="inlineStr">
        <is>
          <t>Status Label Definitions</t>
        </is>
      </c>
    </row>
    <row r="19" ht="60" customHeight="1">
      <c r="A19" s="29" t="inlineStr">
        <is>
          <t>Overdue: the Next Due Date has already passed and service is late. Due Soon: service is due within the next 7 days and should be scheduled now. On Schedule: the asset is currently within its normal maintenance interval.</t>
        </is>
      </c>
    </row>
    <row r="20"/>
    <row r="21"/>
    <row r="22"/>
    <row r="23">
      <c r="A23" s="28" t="inlineStr">
        <is>
          <t>Recommended Maintenance Workflow</t>
        </is>
      </c>
    </row>
    <row r="24" ht="60" customHeight="1">
      <c r="A24" s="29" t="inlineStr">
        <is>
          <t>1) Review the Dashboard weekly to see overdue and due-soon counts. 2) Assign technicians to overdue and due-soon assets first. 3) After a service visit, update Last Service Date, Technician, Cost per Service, and Notes on the PM Schedule sheet. 4) Confirm the Status cell updates automatically to reflect the new schedule. 5) Use the Dashboard charts to identify categories or locations with high maintenance costs or frequent overdue items.</t>
        </is>
      </c>
    </row>
    <row r="25"/>
    <row r="26"/>
    <row r="27"/>
    <row r="28">
      <c r="A28" s="28" t="inlineStr">
        <is>
          <t>US Date and Currency Formats</t>
        </is>
      </c>
    </row>
    <row r="29" ht="60" customHeight="1">
      <c r="A29" s="29" t="inlineStr">
        <is>
          <t>All dates use the US format MM/DD/YYYY (for example, 07/06/2026). All costs use US dollar currency format with a dollar sign and two decimal places (for example, $250.00). Enter dates using your system date picker or type them in MM/DD/YYYY format to avoid errors.</t>
        </is>
      </c>
    </row>
    <row r="30"/>
    <row r="31"/>
    <row r="32"/>
    <row r="33">
      <c r="A33" s="28" t="inlineStr">
        <is>
          <t>Legend: Colors and Conditional Formatting</t>
        </is>
      </c>
    </row>
    <row r="34" ht="60" customHeight="1">
      <c r="A34" s="29" t="inlineStr">
        <is>
          <t>Dark slate header row = column titles. Pale yellow cells = manual data entry fields. Red text/fill = Overdue status. Amber text/fill = Due Soon status. Green text/fill = On Schedule status. Amber accent row = totals. Alternating white and light gray rows improve readability across the PM Schedule table.</t>
        </is>
      </c>
    </row>
    <row r="35"/>
    <row r="36"/>
  </sheetData>
  <mergeCells count="15">
    <mergeCell ref="A1:D1"/>
    <mergeCell ref="A3:D3"/>
    <mergeCell ref="A4:D6"/>
    <mergeCell ref="A8:D8"/>
    <mergeCell ref="A9:D11"/>
    <mergeCell ref="A13:D13"/>
    <mergeCell ref="A14:D16"/>
    <mergeCell ref="A18:D18"/>
    <mergeCell ref="A19:D21"/>
    <mergeCell ref="A23:D23"/>
    <mergeCell ref="A24:D26"/>
    <mergeCell ref="A28:D28"/>
    <mergeCell ref="A29:D31"/>
    <mergeCell ref="A33:D33"/>
    <mergeCell ref="A34:D36"/>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2026-07-06T08:24:34Z</dcterms:created>
  <dcterms:modified xmlns:dcterms="http://purl.org/dc/terms/" xmlns:xsi="http://www.w3.org/2001/XMLSchema-instance" xsi:type="dcterms:W3CDTF">2026-07-06T08:24:34Z</dcterms:modified>
</cp:coreProperties>
</file>