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A Scorecard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i val="1"/>
      <color rgb="001A5680"/>
      <sz val="9"/>
    </font>
    <font>
      <name val="Calibri"/>
      <b val="1"/>
      <color rgb="000E3A5B"/>
      <sz val="10"/>
    </font>
    <font>
      <name val="Calibri"/>
      <i val="1"/>
      <color rgb="000E3A5B"/>
      <sz val="8"/>
    </font>
    <font>
      <name val="Calibri"/>
      <b val="1"/>
      <color rgb="00FFFFFF"/>
      <sz val="11"/>
    </font>
    <font>
      <name val="Calibri"/>
      <color rgb="000E3A5B"/>
      <sz val="10"/>
    </font>
    <font>
      <name val="Calibri"/>
      <b val="1"/>
      <color rgb="00FFFFFF"/>
      <sz val="10"/>
    </font>
    <font>
      <name val="Calibri"/>
      <b val="1"/>
      <color rgb="000E3A5B"/>
      <sz val="14"/>
    </font>
  </fonts>
  <fills count="8">
    <fill>
      <patternFill/>
    </fill>
    <fill>
      <patternFill patternType="gray125"/>
    </fill>
    <fill>
      <patternFill patternType="solid">
        <fgColor rgb="00F4A62A"/>
      </patternFill>
    </fill>
    <fill>
      <patternFill patternType="solid">
        <fgColor rgb="000E3A5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1A568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9" fontId="3" fillId="2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164" fontId="6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4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0" borderId="0" pivotButton="0" quotePrefix="0" xfId="0"/>
    <xf numFmtId="0" fontId="7" fillId="7" borderId="1" applyAlignment="1" pivotButton="0" quotePrefix="0" xfId="0">
      <alignment horizontal="center" vertical="center" wrapText="1"/>
    </xf>
    <xf numFmtId="165" fontId="8" fillId="2" borderId="1" applyAlignment="1" pivotButton="0" quotePrefix="0" xfId="0">
      <alignment horizontal="center" vertical="center" wrapText="1"/>
    </xf>
    <xf numFmtId="9" fontId="8" fillId="2" borderId="1" applyAlignment="1" pivotButton="0" quotePrefix="0" xfId="0">
      <alignment horizontal="center" vertical="center" wrapText="1"/>
    </xf>
    <xf numFmtId="165" fontId="6" fillId="4" borderId="1" applyAlignment="1" pivotButton="0" quotePrefix="0" xfId="0">
      <alignment horizontal="center" vertical="center" wrapText="1"/>
    </xf>
    <xf numFmtId="9" fontId="6" fillId="4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9" fontId="6" fillId="5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color rgb="00DC2626"/>
      </font>
      <fill>
        <patternFill patternType="solid">
          <fgColor rgb="00FEE2E2"/>
        </patternFill>
      </fill>
    </dxf>
    <dxf>
      <font>
        <color rgb="0016A34A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QA Score by Agent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Dashboard'!D7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'Summary Dashboard'!$A$8:$A$15</f>
            </numRef>
          </cat>
          <val>
            <numRef>
              <f>'Summary Dashboard'!$D$8:$D$15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Average Score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Overall Pass / Fail Distribution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Dashboard'!B18</f>
            </strRef>
          </tx>
          <spPr>
            <a:solidFill xmlns:a="http://schemas.openxmlformats.org/drawingml/2006/main">
              <a:srgbClr val="F4A62A"/>
            </a:solidFill>
            <a:ln xmlns:a="http://schemas.openxmlformats.org/drawingml/2006/main">
              <a:prstDash val="solid"/>
            </a:ln>
          </spPr>
          <cat>
            <numRef>
              <f>'Summary Dashboard'!$A$19:$A$20</f>
            </numRef>
          </cat>
          <val>
            <numRef>
              <f>'Summary Dashboard'!$B$19:$B$20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22</row>
      <rowOff>0</rowOff>
    </from>
    <ext cx="43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6" customWidth="1" min="4" max="4"/>
    <col width="14" customWidth="1" min="5" max="5"/>
    <col width="13" customWidth="1" min="6" max="6"/>
    <col width="13" customWidth="1" min="7" max="7"/>
    <col width="14" customWidth="1" min="8" max="8"/>
    <col width="16" customWidth="1" min="9" max="9"/>
    <col width="15" customWidth="1" min="10" max="10"/>
    <col width="14" customWidth="1" min="11" max="11"/>
    <col width="12" customWidth="1" min="12" max="12"/>
    <col width="10" customWidth="1" min="13" max="13"/>
    <col width="14" customWidth="1" min="14" max="14"/>
  </cols>
  <sheetData>
    <row r="1" ht="26" customHeight="1">
      <c r="A1" s="1" t="inlineStr">
        <is>
          <t>Quality Assurance (QA) Call Scorecard</t>
        </is>
      </c>
    </row>
    <row r="2">
      <c r="A2" s="2" t="inlineStr">
        <is>
          <t>Score each interaction 0-100 per criterion. Overall Score is weighted automatically. Pass threshold = 80%.</t>
        </is>
      </c>
    </row>
    <row r="3"/>
    <row r="4">
      <c r="E4" s="3" t="inlineStr">
        <is>
          <t>Weights -&gt;</t>
        </is>
      </c>
      <c r="F4" s="4" t="n">
        <v>0.15</v>
      </c>
      <c r="G4" s="4" t="n">
        <v>0.15</v>
      </c>
      <c r="H4" s="4" t="n">
        <v>0.25</v>
      </c>
      <c r="I4" s="4" t="n">
        <v>0.15</v>
      </c>
      <c r="J4" s="4" t="n">
        <v>0.2</v>
      </c>
      <c r="K4" s="4" t="n">
        <v>0.1</v>
      </c>
      <c r="L4" s="4">
        <f>SUM(F4:K4)</f>
        <v/>
      </c>
      <c r="M4" s="5" t="inlineStr">
        <is>
          <t>Weight Check</t>
        </is>
      </c>
    </row>
    <row r="5"/>
    <row r="6" ht="32" customHeight="1">
      <c r="A6" s="6" t="inlineStr">
        <is>
          <t>Eval ID</t>
        </is>
      </c>
      <c r="B6" s="6" t="inlineStr">
        <is>
          <t>Date</t>
        </is>
      </c>
      <c r="C6" s="6" t="inlineStr">
        <is>
          <t>Agent Name</t>
        </is>
      </c>
      <c r="D6" s="6" t="inlineStr">
        <is>
          <t>Team</t>
        </is>
      </c>
      <c r="E6" s="6" t="inlineStr">
        <is>
          <t>Interaction Type</t>
        </is>
      </c>
      <c r="F6" s="6" t="inlineStr">
        <is>
          <t>Greeting &amp; Intro</t>
        </is>
      </c>
      <c r="G6" s="6" t="inlineStr">
        <is>
          <t>Active Listening</t>
        </is>
      </c>
      <c r="H6" s="6" t="inlineStr">
        <is>
          <t>Issue Resolution</t>
        </is>
      </c>
      <c r="I6" s="6" t="inlineStr">
        <is>
          <t>Communication Skills</t>
        </is>
      </c>
      <c r="J6" s="6" t="inlineStr">
        <is>
          <t>Compliance &amp; Policy</t>
        </is>
      </c>
      <c r="K6" s="6" t="inlineStr">
        <is>
          <t>Documentation</t>
        </is>
      </c>
      <c r="L6" s="6" t="inlineStr">
        <is>
          <t>Overall Score</t>
        </is>
      </c>
      <c r="M6" s="6" t="inlineStr">
        <is>
          <t>Pass/Fail</t>
        </is>
      </c>
      <c r="N6" s="6" t="inlineStr">
        <is>
          <t>Reviewer</t>
        </is>
      </c>
    </row>
    <row r="7">
      <c r="A7" s="7" t="inlineStr">
        <is>
          <t>EVAL-1001</t>
        </is>
      </c>
      <c r="B7" s="8" t="inlineStr">
        <is>
          <t>07/01/2026</t>
        </is>
      </c>
      <c r="C7" s="9" t="inlineStr">
        <is>
          <t>James Carter</t>
        </is>
      </c>
      <c r="D7" s="9" t="inlineStr">
        <is>
          <t>Support Team A</t>
        </is>
      </c>
      <c r="E7" s="7" t="inlineStr">
        <is>
          <t>Phone Call</t>
        </is>
      </c>
      <c r="F7" s="10" t="n">
        <v>90</v>
      </c>
      <c r="G7" s="10" t="n">
        <v>85</v>
      </c>
      <c r="H7" s="10" t="n">
        <v>88</v>
      </c>
      <c r="I7" s="10" t="n">
        <v>92</v>
      </c>
      <c r="J7" s="10" t="n">
        <v>95</v>
      </c>
      <c r="K7" s="10" t="n">
        <v>80</v>
      </c>
      <c r="L7" s="11">
        <f>F7*$F$4+G7*$G$4+H7*$H$4+I7*$I$4+J7*$J$4+K7*$K$4</f>
        <v/>
      </c>
      <c r="M7" s="7">
        <f>IF(L7&gt;=80,"Pass","Fail")</f>
        <v/>
      </c>
      <c r="N7" s="7" t="inlineStr">
        <is>
          <t>Linda Park</t>
        </is>
      </c>
    </row>
    <row r="8">
      <c r="A8" s="12" t="inlineStr">
        <is>
          <t>EVAL-1002</t>
        </is>
      </c>
      <c r="B8" s="13" t="inlineStr">
        <is>
          <t>07/02/2026</t>
        </is>
      </c>
      <c r="C8" s="14" t="inlineStr">
        <is>
          <t>Emily Chen</t>
        </is>
      </c>
      <c r="D8" s="14" t="inlineStr">
        <is>
          <t>Support Team B</t>
        </is>
      </c>
      <c r="E8" s="12" t="inlineStr">
        <is>
          <t>Chat</t>
        </is>
      </c>
      <c r="F8" s="10" t="n">
        <v>78</v>
      </c>
      <c r="G8" s="10" t="n">
        <v>70</v>
      </c>
      <c r="H8" s="10" t="n">
        <v>65</v>
      </c>
      <c r="I8" s="10" t="n">
        <v>75</v>
      </c>
      <c r="J8" s="10" t="n">
        <v>80</v>
      </c>
      <c r="K8" s="10" t="n">
        <v>70</v>
      </c>
      <c r="L8" s="15">
        <f>F8*$F$4+G8*$G$4+H8*$H$4+I8*$I$4+J8*$J$4+K8*$K$4</f>
        <v/>
      </c>
      <c r="M8" s="12">
        <f>IF(L8&gt;=80,"Pass","Fail")</f>
        <v/>
      </c>
      <c r="N8" s="12" t="inlineStr">
        <is>
          <t>Linda Park</t>
        </is>
      </c>
    </row>
    <row r="9">
      <c r="A9" s="7" t="inlineStr">
        <is>
          <t>EVAL-1003</t>
        </is>
      </c>
      <c r="B9" s="8" t="inlineStr">
        <is>
          <t>07/03/2026</t>
        </is>
      </c>
      <c r="C9" s="9" t="inlineStr">
        <is>
          <t>Michael Rodriguez</t>
        </is>
      </c>
      <c r="D9" s="9" t="inlineStr">
        <is>
          <t>Sales</t>
        </is>
      </c>
      <c r="E9" s="7" t="inlineStr">
        <is>
          <t>Phone Call</t>
        </is>
      </c>
      <c r="F9" s="10" t="n">
        <v>95</v>
      </c>
      <c r="G9" s="10" t="n">
        <v>92</v>
      </c>
      <c r="H9" s="10" t="n">
        <v>90</v>
      </c>
      <c r="I9" s="10" t="n">
        <v>94</v>
      </c>
      <c r="J9" s="10" t="n">
        <v>98</v>
      </c>
      <c r="K9" s="10" t="n">
        <v>90</v>
      </c>
      <c r="L9" s="11">
        <f>F9*$F$4+G9*$G$4+H9*$H$4+I9*$I$4+J9*$J$4+K9*$K$4</f>
        <v/>
      </c>
      <c r="M9" s="7">
        <f>IF(L9&gt;=80,"Pass","Fail")</f>
        <v/>
      </c>
      <c r="N9" s="7" t="inlineStr">
        <is>
          <t>Tom Reed</t>
        </is>
      </c>
    </row>
    <row r="10">
      <c r="A10" s="12" t="inlineStr">
        <is>
          <t>EVAL-1004</t>
        </is>
      </c>
      <c r="B10" s="13" t="inlineStr">
        <is>
          <t>07/06/2026</t>
        </is>
      </c>
      <c r="C10" s="14" t="inlineStr">
        <is>
          <t>Ashley Brown</t>
        </is>
      </c>
      <c r="D10" s="14" t="inlineStr">
        <is>
          <t>Billing</t>
        </is>
      </c>
      <c r="E10" s="12" t="inlineStr">
        <is>
          <t>Email</t>
        </is>
      </c>
      <c r="F10" s="10" t="n">
        <v>82</v>
      </c>
      <c r="G10" s="10" t="n">
        <v>80</v>
      </c>
      <c r="H10" s="10" t="n">
        <v>75</v>
      </c>
      <c r="I10" s="10" t="n">
        <v>85</v>
      </c>
      <c r="J10" s="10" t="n">
        <v>88</v>
      </c>
      <c r="K10" s="10" t="n">
        <v>78</v>
      </c>
      <c r="L10" s="15">
        <f>F10*$F$4+G10*$G$4+H10*$H$4+I10*$I$4+J10*$J$4+K10*$K$4</f>
        <v/>
      </c>
      <c r="M10" s="12">
        <f>IF(L10&gt;=80,"Pass","Fail")</f>
        <v/>
      </c>
      <c r="N10" s="12" t="inlineStr">
        <is>
          <t>Tom Reed</t>
        </is>
      </c>
    </row>
    <row r="11">
      <c r="A11" s="7" t="inlineStr">
        <is>
          <t>EVAL-1005</t>
        </is>
      </c>
      <c r="B11" s="8" t="inlineStr">
        <is>
          <t>07/08/2026</t>
        </is>
      </c>
      <c r="C11" s="9" t="inlineStr">
        <is>
          <t>David Kim</t>
        </is>
      </c>
      <c r="D11" s="9" t="inlineStr">
        <is>
          <t>Support Team A</t>
        </is>
      </c>
      <c r="E11" s="7" t="inlineStr">
        <is>
          <t>Phone Call</t>
        </is>
      </c>
      <c r="F11" s="10" t="n">
        <v>60</v>
      </c>
      <c r="G11" s="10" t="n">
        <v>55</v>
      </c>
      <c r="H11" s="10" t="n">
        <v>58</v>
      </c>
      <c r="I11" s="10" t="n">
        <v>62</v>
      </c>
      <c r="J11" s="10" t="n">
        <v>65</v>
      </c>
      <c r="K11" s="10" t="n">
        <v>50</v>
      </c>
      <c r="L11" s="11">
        <f>F11*$F$4+G11*$G$4+H11*$H$4+I11*$I$4+J11*$J$4+K11*$K$4</f>
        <v/>
      </c>
      <c r="M11" s="7">
        <f>IF(L11&gt;=80,"Pass","Fail")</f>
        <v/>
      </c>
      <c r="N11" s="7" t="inlineStr">
        <is>
          <t>Linda Park</t>
        </is>
      </c>
    </row>
    <row r="12">
      <c r="A12" s="12" t="inlineStr">
        <is>
          <t>EVAL-1006</t>
        </is>
      </c>
      <c r="B12" s="13" t="inlineStr">
        <is>
          <t>07/09/2026</t>
        </is>
      </c>
      <c r="C12" s="14" t="inlineStr">
        <is>
          <t>Jessica Lee</t>
        </is>
      </c>
      <c r="D12" s="14" t="inlineStr">
        <is>
          <t>Sales</t>
        </is>
      </c>
      <c r="E12" s="12" t="inlineStr">
        <is>
          <t>In-Person</t>
        </is>
      </c>
      <c r="F12" s="10" t="n">
        <v>88</v>
      </c>
      <c r="G12" s="10" t="n">
        <v>90</v>
      </c>
      <c r="H12" s="10" t="n">
        <v>85</v>
      </c>
      <c r="I12" s="10" t="n">
        <v>92</v>
      </c>
      <c r="J12" s="10" t="n">
        <v>91</v>
      </c>
      <c r="K12" s="10" t="n">
        <v>89</v>
      </c>
      <c r="L12" s="15">
        <f>F12*$F$4+G12*$G$4+H12*$H$4+I12*$I$4+J12*$J$4+K12*$K$4</f>
        <v/>
      </c>
      <c r="M12" s="12">
        <f>IF(L12&gt;=80,"Pass","Fail")</f>
        <v/>
      </c>
      <c r="N12" s="12" t="inlineStr">
        <is>
          <t>Tom Reed</t>
        </is>
      </c>
    </row>
    <row r="13">
      <c r="A13" s="7" t="inlineStr">
        <is>
          <t>EVAL-1007</t>
        </is>
      </c>
      <c r="B13" s="8" t="inlineStr">
        <is>
          <t>07/10/2026</t>
        </is>
      </c>
      <c r="C13" s="9" t="inlineStr">
        <is>
          <t>Chris Martinez</t>
        </is>
      </c>
      <c r="D13" s="9" t="inlineStr">
        <is>
          <t>Support Team B</t>
        </is>
      </c>
      <c r="E13" s="7" t="inlineStr">
        <is>
          <t>Chat</t>
        </is>
      </c>
      <c r="F13" s="10" t="n">
        <v>93</v>
      </c>
      <c r="G13" s="10" t="n">
        <v>91</v>
      </c>
      <c r="H13" s="10" t="n">
        <v>89</v>
      </c>
      <c r="I13" s="10" t="n">
        <v>90</v>
      </c>
      <c r="J13" s="10" t="n">
        <v>96</v>
      </c>
      <c r="K13" s="10" t="n">
        <v>92</v>
      </c>
      <c r="L13" s="11">
        <f>F13*$F$4+G13*$G$4+H13*$H$4+I13*$I$4+J13*$J$4+K13*$K$4</f>
        <v/>
      </c>
      <c r="M13" s="7">
        <f>IF(L13&gt;=80,"Pass","Fail")</f>
        <v/>
      </c>
      <c r="N13" s="7" t="inlineStr">
        <is>
          <t>Linda Park</t>
        </is>
      </c>
    </row>
    <row r="14">
      <c r="A14" s="12" t="inlineStr">
        <is>
          <t>EVAL-1008</t>
        </is>
      </c>
      <c r="B14" s="13" t="inlineStr">
        <is>
          <t>07/13/2026</t>
        </is>
      </c>
      <c r="C14" s="14" t="inlineStr">
        <is>
          <t>Sarah Johnson</t>
        </is>
      </c>
      <c r="D14" s="14" t="inlineStr">
        <is>
          <t>Billing</t>
        </is>
      </c>
      <c r="E14" s="12" t="inlineStr">
        <is>
          <t>Phone Call</t>
        </is>
      </c>
      <c r="F14" s="10" t="n">
        <v>70</v>
      </c>
      <c r="G14" s="10" t="n">
        <v>68</v>
      </c>
      <c r="H14" s="10" t="n">
        <v>72</v>
      </c>
      <c r="I14" s="10" t="n">
        <v>75</v>
      </c>
      <c r="J14" s="10" t="n">
        <v>74</v>
      </c>
      <c r="K14" s="10" t="n">
        <v>65</v>
      </c>
      <c r="L14" s="15">
        <f>F14*$F$4+G14*$G$4+H14*$H$4+I14*$I$4+J14*$J$4+K14*$K$4</f>
        <v/>
      </c>
      <c r="M14" s="12">
        <f>IF(L14&gt;=80,"Pass","Fail")</f>
        <v/>
      </c>
      <c r="N14" s="12" t="inlineStr">
        <is>
          <t>Tom Reed</t>
        </is>
      </c>
    </row>
    <row r="15">
      <c r="A15" s="7" t="inlineStr">
        <is>
          <t>EVAL-1009</t>
        </is>
      </c>
      <c r="B15" s="8" t="inlineStr">
        <is>
          <t>07/14/2026</t>
        </is>
      </c>
      <c r="C15" s="9" t="inlineStr">
        <is>
          <t>James Carter</t>
        </is>
      </c>
      <c r="D15" s="9" t="inlineStr">
        <is>
          <t>Support Team A</t>
        </is>
      </c>
      <c r="E15" s="7" t="inlineStr">
        <is>
          <t>Email</t>
        </is>
      </c>
      <c r="F15" s="10" t="n">
        <v>85</v>
      </c>
      <c r="G15" s="10" t="n">
        <v>82</v>
      </c>
      <c r="H15" s="10" t="n">
        <v>80</v>
      </c>
      <c r="I15" s="10" t="n">
        <v>88</v>
      </c>
      <c r="J15" s="10" t="n">
        <v>90</v>
      </c>
      <c r="K15" s="10" t="n">
        <v>84</v>
      </c>
      <c r="L15" s="11">
        <f>F15*$F$4+G15*$G$4+H15*$H$4+I15*$I$4+J15*$J$4+K15*$K$4</f>
        <v/>
      </c>
      <c r="M15" s="7">
        <f>IF(L15&gt;=80,"Pass","Fail")</f>
        <v/>
      </c>
      <c r="N15" s="7" t="inlineStr">
        <is>
          <t>Linda Park</t>
        </is>
      </c>
    </row>
    <row r="16">
      <c r="A16" s="12" t="inlineStr">
        <is>
          <t>EVAL-1010</t>
        </is>
      </c>
      <c r="B16" s="13" t="inlineStr">
        <is>
          <t>07/16/2026</t>
        </is>
      </c>
      <c r="C16" s="14" t="inlineStr">
        <is>
          <t>Emily Chen</t>
        </is>
      </c>
      <c r="D16" s="14" t="inlineStr">
        <is>
          <t>Support Team B</t>
        </is>
      </c>
      <c r="E16" s="12" t="inlineStr">
        <is>
          <t>Phone Call</t>
        </is>
      </c>
      <c r="F16" s="10" t="n">
        <v>91</v>
      </c>
      <c r="G16" s="10" t="n">
        <v>89</v>
      </c>
      <c r="H16" s="10" t="n">
        <v>87</v>
      </c>
      <c r="I16" s="10" t="n">
        <v>93</v>
      </c>
      <c r="J16" s="10" t="n">
        <v>94</v>
      </c>
      <c r="K16" s="10" t="n">
        <v>90</v>
      </c>
      <c r="L16" s="15">
        <f>F16*$F$4+G16*$G$4+H16*$H$4+I16*$I$4+J16*$J$4+K16*$K$4</f>
        <v/>
      </c>
      <c r="M16" s="12">
        <f>IF(L16&gt;=80,"Pass","Fail")</f>
        <v/>
      </c>
      <c r="N16" s="12" t="inlineStr">
        <is>
          <t>Tom Reed</t>
        </is>
      </c>
    </row>
    <row r="17"/>
    <row r="18">
      <c r="E18" s="3" t="inlineStr">
        <is>
          <t>Averages -&gt;</t>
        </is>
      </c>
      <c r="F18" s="16">
        <f>AVERAGE(F7:F16)</f>
        <v/>
      </c>
      <c r="G18" s="16">
        <f>AVERAGE(G7:G16)</f>
        <v/>
      </c>
      <c r="H18" s="16">
        <f>AVERAGE(H7:H16)</f>
        <v/>
      </c>
      <c r="I18" s="16">
        <f>AVERAGE(I7:I16)</f>
        <v/>
      </c>
      <c r="J18" s="16">
        <f>AVERAGE(J7:J16)</f>
        <v/>
      </c>
      <c r="K18" s="16">
        <f>AVERAGE(K7:K16)</f>
        <v/>
      </c>
      <c r="L18" s="16">
        <f>AVERAGE(L7:L16)</f>
        <v/>
      </c>
      <c r="M18" s="17">
        <f>COUNTIF(M7:M16,"Pass")&amp;" / "&amp;COUNTA(M7:M16)</f>
        <v/>
      </c>
      <c r="N18" s="18" t="n"/>
    </row>
  </sheetData>
  <mergeCells count="2">
    <mergeCell ref="A1:N1"/>
    <mergeCell ref="A2:N2"/>
  </mergeCells>
  <conditionalFormatting sqref="L7:L16">
    <cfRule type="cellIs" priority="1" operator="lessThan" dxfId="0">
      <formula>80</formula>
    </cfRule>
    <cfRule type="cellIs" priority="2" operator="greaterThanOrEqual" dxfId="1">
      <formula>90</formula>
    </cfRule>
  </conditionalFormatting>
  <conditionalFormatting sqref="M7:M16">
    <cfRule type="expression" priority="3" dxfId="1" stopIfTrue="1">
      <formula>M7="Pass"</formula>
    </cfRule>
    <cfRule type="expression" priority="4" dxfId="0" stopIfTrue="1">
      <formula>M7="Fail"</formula>
    </cfRule>
  </conditionalFormatting>
  <dataValidations count="2">
    <dataValidation sqref="E7:E16" showErrorMessage="1" showInputMessage="1" allowBlank="1" type="list">
      <formula1>"Phone Call,Email,Chat,In-Person"</formula1>
    </dataValidation>
    <dataValidation sqref="F7:K16" showErrorMessage="1" showInputMessage="1" allowBlank="1" errorTitle="Invalid Score" error="Enter a value between 0 and 100." type="whole" operator="between">
      <formula1>0</formula1>
      <formula2>100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14" customWidth="1" min="3" max="3"/>
    <col width="12" customWidth="1" min="4" max="4"/>
    <col width="12" customWidth="1" min="5" max="5"/>
    <col width="16" customWidth="1" min="6" max="6"/>
  </cols>
  <sheetData>
    <row r="1" ht="26" customHeight="1">
      <c r="A1" s="19" t="inlineStr">
        <is>
          <t>QA Summary Dashboard</t>
        </is>
      </c>
    </row>
    <row r="2"/>
    <row r="3" ht="22" customHeight="1">
      <c r="A3" s="20" t="inlineStr">
        <is>
          <t>Total Evaluations</t>
        </is>
      </c>
      <c r="B3" s="20" t="inlineStr">
        <is>
          <t>Overall Average Score</t>
        </is>
      </c>
      <c r="C3" s="20" t="inlineStr">
        <is>
          <t>Overall Pass Rate</t>
        </is>
      </c>
      <c r="D3" s="20" t="inlineStr">
        <is>
          <t>Lowest Score</t>
        </is>
      </c>
      <c r="E3" s="20" t="inlineStr">
        <is>
          <t>Highest Score</t>
        </is>
      </c>
    </row>
    <row r="4" ht="28" customHeight="1">
      <c r="A4" s="21">
        <f>COUNTA('QA Scorecard'!A7:A16)</f>
        <v/>
      </c>
      <c r="B4" s="21">
        <f>ROUND(AVERAGE('QA Scorecard'!L7:L16),1)</f>
        <v/>
      </c>
      <c r="C4" s="22">
        <f>IFERROR(COUNTIF('QA Scorecard'!M7:M16,"Pass")/COUNTA('QA Scorecard'!M7:M16),0)</f>
        <v/>
      </c>
      <c r="D4" s="21">
        <f>MIN('QA Scorecard'!L7:L16)</f>
        <v/>
      </c>
      <c r="E4" s="21">
        <f>MAX('QA Scorecard'!L7:L16)</f>
        <v/>
      </c>
    </row>
    <row r="5"/>
    <row r="6"/>
    <row r="7" ht="22" customHeight="1">
      <c r="A7" s="6" t="inlineStr">
        <is>
          <t>Agent Name</t>
        </is>
      </c>
      <c r="B7" s="6" t="inlineStr">
        <is>
          <t>Team</t>
        </is>
      </c>
      <c r="C7" s="6" t="inlineStr">
        <is>
          <t>Evaluations</t>
        </is>
      </c>
      <c r="D7" s="6" t="inlineStr">
        <is>
          <t>Avg Score</t>
        </is>
      </c>
      <c r="E7" s="6" t="inlineStr">
        <is>
          <t>Pass Rate</t>
        </is>
      </c>
      <c r="F7" s="6" t="inlineStr">
        <is>
          <t>Status</t>
        </is>
      </c>
    </row>
    <row r="8">
      <c r="A8" s="9" t="inlineStr">
        <is>
          <t>James Carter</t>
        </is>
      </c>
      <c r="B8" s="9">
        <f>IFERROR(VLOOKUP(A8,'QA Scorecard'!C$7:D$16,2,FALSE),"")</f>
        <v/>
      </c>
      <c r="C8" s="7">
        <f>COUNTIF('QA Scorecard'!C$7:C$16,A8)</f>
        <v/>
      </c>
      <c r="D8" s="23">
        <f>IFERROR(AVERAGEIF('QA Scorecard'!C$7:C$16,A8,'QA Scorecard'!L$7:L$16),0)</f>
        <v/>
      </c>
      <c r="E8" s="24">
        <f>IFERROR(COUNTIFS('QA Scorecard'!C$7:C$16,A8,'QA Scorecard'!M$7:M$16,"Pass")/C8,0)</f>
        <v/>
      </c>
      <c r="F8" s="7">
        <f>IF(D8&gt;=80,"On Target","Needs Coaching")</f>
        <v/>
      </c>
    </row>
    <row r="9">
      <c r="A9" s="14" t="inlineStr">
        <is>
          <t>Emily Chen</t>
        </is>
      </c>
      <c r="B9" s="14">
        <f>IFERROR(VLOOKUP(A9,'QA Scorecard'!C$7:D$16,2,FALSE),"")</f>
        <v/>
      </c>
      <c r="C9" s="12">
        <f>COUNTIF('QA Scorecard'!C$7:C$16,A9)</f>
        <v/>
      </c>
      <c r="D9" s="25">
        <f>IFERROR(AVERAGEIF('QA Scorecard'!C$7:C$16,A9,'QA Scorecard'!L$7:L$16),0)</f>
        <v/>
      </c>
      <c r="E9" s="26">
        <f>IFERROR(COUNTIFS('QA Scorecard'!C$7:C$16,A9,'QA Scorecard'!M$7:M$16,"Pass")/C9,0)</f>
        <v/>
      </c>
      <c r="F9" s="12">
        <f>IF(D9&gt;=80,"On Target","Needs Coaching")</f>
        <v/>
      </c>
    </row>
    <row r="10">
      <c r="A10" s="9" t="inlineStr">
        <is>
          <t>Michael Rodriguez</t>
        </is>
      </c>
      <c r="B10" s="9">
        <f>IFERROR(VLOOKUP(A10,'QA Scorecard'!C$7:D$16,2,FALSE),"")</f>
        <v/>
      </c>
      <c r="C10" s="7">
        <f>COUNTIF('QA Scorecard'!C$7:C$16,A10)</f>
        <v/>
      </c>
      <c r="D10" s="23">
        <f>IFERROR(AVERAGEIF('QA Scorecard'!C$7:C$16,A10,'QA Scorecard'!L$7:L$16),0)</f>
        <v/>
      </c>
      <c r="E10" s="24">
        <f>IFERROR(COUNTIFS('QA Scorecard'!C$7:C$16,A10,'QA Scorecard'!M$7:M$16,"Pass")/C10,0)</f>
        <v/>
      </c>
      <c r="F10" s="7">
        <f>IF(D10&gt;=80,"On Target","Needs Coaching")</f>
        <v/>
      </c>
    </row>
    <row r="11">
      <c r="A11" s="14" t="inlineStr">
        <is>
          <t>Ashley Brown</t>
        </is>
      </c>
      <c r="B11" s="14">
        <f>IFERROR(VLOOKUP(A11,'QA Scorecard'!C$7:D$16,2,FALSE),"")</f>
        <v/>
      </c>
      <c r="C11" s="12">
        <f>COUNTIF('QA Scorecard'!C$7:C$16,A11)</f>
        <v/>
      </c>
      <c r="D11" s="25">
        <f>IFERROR(AVERAGEIF('QA Scorecard'!C$7:C$16,A11,'QA Scorecard'!L$7:L$16),0)</f>
        <v/>
      </c>
      <c r="E11" s="26">
        <f>IFERROR(COUNTIFS('QA Scorecard'!C$7:C$16,A11,'QA Scorecard'!M$7:M$16,"Pass")/C11,0)</f>
        <v/>
      </c>
      <c r="F11" s="12">
        <f>IF(D11&gt;=80,"On Target","Needs Coaching")</f>
        <v/>
      </c>
    </row>
    <row r="12">
      <c r="A12" s="9" t="inlineStr">
        <is>
          <t>David Kim</t>
        </is>
      </c>
      <c r="B12" s="9">
        <f>IFERROR(VLOOKUP(A12,'QA Scorecard'!C$7:D$16,2,FALSE),"")</f>
        <v/>
      </c>
      <c r="C12" s="7">
        <f>COUNTIF('QA Scorecard'!C$7:C$16,A12)</f>
        <v/>
      </c>
      <c r="D12" s="23">
        <f>IFERROR(AVERAGEIF('QA Scorecard'!C$7:C$16,A12,'QA Scorecard'!L$7:L$16),0)</f>
        <v/>
      </c>
      <c r="E12" s="24">
        <f>IFERROR(COUNTIFS('QA Scorecard'!C$7:C$16,A12,'QA Scorecard'!M$7:M$16,"Pass")/C12,0)</f>
        <v/>
      </c>
      <c r="F12" s="7">
        <f>IF(D12&gt;=80,"On Target","Needs Coaching")</f>
        <v/>
      </c>
    </row>
    <row r="13">
      <c r="A13" s="14" t="inlineStr">
        <is>
          <t>Jessica Lee</t>
        </is>
      </c>
      <c r="B13" s="14">
        <f>IFERROR(VLOOKUP(A13,'QA Scorecard'!C$7:D$16,2,FALSE),"")</f>
        <v/>
      </c>
      <c r="C13" s="12">
        <f>COUNTIF('QA Scorecard'!C$7:C$16,A13)</f>
        <v/>
      </c>
      <c r="D13" s="25">
        <f>IFERROR(AVERAGEIF('QA Scorecard'!C$7:C$16,A13,'QA Scorecard'!L$7:L$16),0)</f>
        <v/>
      </c>
      <c r="E13" s="26">
        <f>IFERROR(COUNTIFS('QA Scorecard'!C$7:C$16,A13,'QA Scorecard'!M$7:M$16,"Pass")/C13,0)</f>
        <v/>
      </c>
      <c r="F13" s="12">
        <f>IF(D13&gt;=80,"On Target","Needs Coaching")</f>
        <v/>
      </c>
    </row>
    <row r="14">
      <c r="A14" s="9" t="inlineStr">
        <is>
          <t>Chris Martinez</t>
        </is>
      </c>
      <c r="B14" s="9">
        <f>IFERROR(VLOOKUP(A14,'QA Scorecard'!C$7:D$16,2,FALSE),"")</f>
        <v/>
      </c>
      <c r="C14" s="7">
        <f>COUNTIF('QA Scorecard'!C$7:C$16,A14)</f>
        <v/>
      </c>
      <c r="D14" s="23">
        <f>IFERROR(AVERAGEIF('QA Scorecard'!C$7:C$16,A14,'QA Scorecard'!L$7:L$16),0)</f>
        <v/>
      </c>
      <c r="E14" s="24">
        <f>IFERROR(COUNTIFS('QA Scorecard'!C$7:C$16,A14,'QA Scorecard'!M$7:M$16,"Pass")/C14,0)</f>
        <v/>
      </c>
      <c r="F14" s="7">
        <f>IF(D14&gt;=80,"On Target","Needs Coaching")</f>
        <v/>
      </c>
    </row>
    <row r="15">
      <c r="A15" s="14" t="inlineStr">
        <is>
          <t>Sarah Johnson</t>
        </is>
      </c>
      <c r="B15" s="14">
        <f>IFERROR(VLOOKUP(A15,'QA Scorecard'!C$7:D$16,2,FALSE),"")</f>
        <v/>
      </c>
      <c r="C15" s="12">
        <f>COUNTIF('QA Scorecard'!C$7:C$16,A15)</f>
        <v/>
      </c>
      <c r="D15" s="25">
        <f>IFERROR(AVERAGEIF('QA Scorecard'!C$7:C$16,A15,'QA Scorecard'!L$7:L$16),0)</f>
        <v/>
      </c>
      <c r="E15" s="26">
        <f>IFERROR(COUNTIFS('QA Scorecard'!C$7:C$16,A15,'QA Scorecard'!M$7:M$16,"Pass")/C15,0)</f>
        <v/>
      </c>
      <c r="F15" s="12">
        <f>IF(D15&gt;=80,"On Target","Needs Coaching")</f>
        <v/>
      </c>
    </row>
    <row r="16"/>
    <row r="17"/>
    <row r="18">
      <c r="A18" s="20" t="inlineStr">
        <is>
          <t>Result</t>
        </is>
      </c>
      <c r="B18" s="20" t="inlineStr">
        <is>
          <t>Count</t>
        </is>
      </c>
    </row>
    <row r="19">
      <c r="A19" s="27" t="inlineStr">
        <is>
          <t>Pass</t>
        </is>
      </c>
      <c r="B19" s="27">
        <f>COUNTIF('QA Scorecard'!M$7:M$16,"Pass")</f>
        <v/>
      </c>
    </row>
    <row r="20">
      <c r="A20" s="27" t="inlineStr">
        <is>
          <t>Fail</t>
        </is>
      </c>
      <c r="B20" s="27">
        <f>COUNTIF('QA Scorecard'!M$7:M$16,"Fail")</f>
        <v/>
      </c>
    </row>
  </sheetData>
  <mergeCells count="1">
    <mergeCell ref="A1:F1"/>
  </mergeCells>
  <conditionalFormatting sqref="D8:D15">
    <cfRule type="cellIs" priority="1" operator="lessThan" dxfId="0">
      <formula>80</formula>
    </cfRule>
    <cfRule type="cellIs" priority="2" operator="greaterThanOrEqual" dxfId="1">
      <formula>90</formula>
    </cfRule>
  </conditionalFormatting>
  <conditionalFormatting sqref="F8:F15">
    <cfRule type="expression" priority="3" dxfId="0" stopIfTrue="1">
      <formula>F8="Needs Coaching"</formula>
    </cfRule>
    <cfRule type="expression" priority="4" dxfId="1" stopIfTrue="1">
      <formula>F8="On Target"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 ht="26" customHeight="1">
      <c r="A1" s="19" t="inlineStr">
        <is>
          <t>How to Use This QA Scorecard Template</t>
        </is>
      </c>
    </row>
    <row r="2"/>
    <row r="3" ht="48" customHeight="1">
      <c r="A3" s="28" t="inlineStr">
        <is>
          <t>Overview</t>
        </is>
      </c>
      <c r="B3" s="29" t="inlineStr">
        <is>
          <t>This workbook helps QA teams score customer interactions (calls, chats, emails, in-person) against standard criteria, calculate a weighted Overall Score, and track agent performance over time.</t>
        </is>
      </c>
    </row>
    <row r="4" ht="48" customHeight="1">
      <c r="A4" s="28" t="inlineStr">
        <is>
          <t>QA Scorecard sheet</t>
        </is>
      </c>
      <c r="B4" s="30" t="inlineStr">
        <is>
          <t>Enter one row per evaluation. Fill in Eval ID, Date, Agent Name, Team, Interaction Type, and score each of the six criteria from 0-100 (yellow cells). The Overall Score, Pass/Fail result, and Reviewer columns are calculated or entered automatically. Pass threshold is 80 points.</t>
        </is>
      </c>
    </row>
    <row r="5" ht="48" customHeight="1">
      <c r="A5" s="28" t="inlineStr">
        <is>
          <t>Scoring weights</t>
        </is>
      </c>
      <c r="B5" s="29" t="inlineStr">
        <is>
          <t>Row 4 (amber cells) holds the weight of each criterion; they must always add up to 100% (see the Weight Check cell). Adjust weights there if your QA program changes emphasis, and every Overall Score will recalculate automatically.</t>
        </is>
      </c>
    </row>
    <row r="6" ht="48" customHeight="1">
      <c r="A6" s="28" t="inlineStr">
        <is>
          <t>Interaction Type</t>
        </is>
      </c>
      <c r="B6" s="30" t="inlineStr">
        <is>
          <t>Column E uses a dropdown list: Phone Call, Email, Chat, In-Person. Select from the list to keep data consistent for reporting.</t>
        </is>
      </c>
    </row>
    <row r="7" ht="48" customHeight="1">
      <c r="A7" s="28" t="inlineStr">
        <is>
          <t>Summary Dashboard sheet</t>
        </is>
      </c>
      <c r="B7" s="29" t="inlineStr">
        <is>
          <t>Shows key KPIs (total evaluations, average score, pass rate, lowest/highest score), a per-agent summary table built with AVERAGEIF, COUNTIF, and VLOOKUP formulas, plus a bar chart of average score by agent and a pie chart of overall pass/fail distribution.</t>
        </is>
      </c>
    </row>
    <row r="8" ht="48" customHeight="1">
      <c r="A8" s="28" t="inlineStr">
        <is>
          <t>Status column</t>
        </is>
      </c>
      <c r="B8" s="30" t="inlineStr">
        <is>
          <t>In the Summary Dashboard, agents scoring 80 or above are flagged 'On Target'; below 80 is flagged 'Needs Coaching' to help managers prioritize coaching sessions.</t>
        </is>
      </c>
    </row>
    <row r="9" ht="48" customHeight="1">
      <c r="A9" s="28" t="inlineStr">
        <is>
          <t>Adding more evaluations</t>
        </is>
      </c>
      <c r="B9" s="29" t="inlineStr">
        <is>
          <t>Insert new rows within the QA Scorecard data range, copy the formulas in the Overall Score and Pass/Fail columns down, and the Summary Dashboard will update automatically as long as agent names match exactly.</t>
        </is>
      </c>
    </row>
    <row r="10" ht="48" customHeight="1">
      <c r="A10" s="28" t="inlineStr">
        <is>
          <t>Color key</t>
        </is>
      </c>
      <c r="B10" s="30" t="inlineStr">
        <is>
          <t>Navy headers = column titles. Amber cells = totals, weights, and key highlights. Pale yellow = editable input cells. Green = passing/positive values. Red = failing/attention values.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2026-07-21T15:28:32Z</dcterms:created>
  <dcterms:modified xmlns:dcterms="http://purl.org/dc/terms/" xmlns:xsi="http://www.w3.org/2001/XMLSchema-instance" xsi:type="dcterms:W3CDTF">2026-07-21T15:28:32Z</dcterms:modified>
</cp:coreProperties>
</file>