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t_Data" sheetId="1" state="visible" r:id="rId1"/>
    <sheet xmlns:r="http://schemas.openxmlformats.org/officeDocument/2006/relationships" name="Platform_Summary" sheetId="2" state="visible" r:id="rId2"/>
    <sheet xmlns:r="http://schemas.openxmlformats.org/officeDocument/2006/relationships" name="Content_Insights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0E3A5B"/>
      <sz val="16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0E3A5B"/>
      <sz val="10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EAF1F6"/>
      </patternFill>
    </fill>
    <fill>
      <patternFill patternType="solid">
        <fgColor rgb="00F4A62A"/>
      </patternFill>
    </fill>
    <fill>
      <patternFill patternType="solid">
        <fgColor rgb="001A5680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/>
    </xf>
    <xf numFmtId="3" fontId="3" fillId="4" borderId="1" applyAlignment="1" pivotButton="0" quotePrefix="0" xfId="0">
      <alignment vertical="center"/>
    </xf>
    <xf numFmtId="164" fontId="3" fillId="4" borderId="1" applyAlignment="1" pivotButton="0" quotePrefix="0" xfId="0">
      <alignment vertical="center"/>
    </xf>
    <xf numFmtId="10" fontId="3" fillId="3" borderId="1" applyAlignment="1" pivotButton="0" quotePrefix="0" xfId="0">
      <alignment vertical="center"/>
    </xf>
    <xf numFmtId="164" fontId="3" fillId="3" borderId="1" applyAlignment="1" pivotButton="0" quotePrefix="0" xfId="0">
      <alignment vertical="center"/>
    </xf>
    <xf numFmtId="0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vertical="center"/>
    </xf>
    <xf numFmtId="10" fontId="3" fillId="5" borderId="1" applyAlignment="1" pivotButton="0" quotePrefix="0" xfId="0">
      <alignment vertical="center"/>
    </xf>
    <xf numFmtId="164" fontId="3" fillId="5" borderId="1" applyAlignment="1" pivotButton="0" quotePrefix="0" xfId="0">
      <alignment vertical="center"/>
    </xf>
    <xf numFmtId="0" fontId="3" fillId="5" borderId="1" applyAlignment="1" pivotButton="0" quotePrefix="0" xfId="0">
      <alignment vertical="center"/>
    </xf>
    <xf numFmtId="0" fontId="4" fillId="6" borderId="1" pivotButton="0" quotePrefix="0" xfId="0"/>
    <xf numFmtId="3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1" fillId="0" borderId="0" pivotButton="0" quotePrefix="0" xfId="0"/>
    <xf numFmtId="0" fontId="2" fillId="7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3" fontId="4" fillId="6" borderId="1" applyAlignment="1" pivotButton="0" quotePrefix="0" xfId="0">
      <alignment horizontal="center" vertical="center" wrapText="1"/>
    </xf>
    <xf numFmtId="10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vertical="center"/>
    </xf>
    <xf numFmtId="3" fontId="2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3" fontId="3" fillId="5" borderId="1" applyAlignment="1" pivotButton="0" quotePrefix="0" xfId="0">
      <alignment vertical="center"/>
    </xf>
    <xf numFmtId="3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0" fontId="3" fillId="3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0" fontId="3" fillId="5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vertical="center"/>
    </xf>
    <xf numFmtId="165" fontId="3" fillId="5" borderId="1" applyAlignment="1" pivotButton="0" quotePrefix="0" xfId="0">
      <alignment vertical="center"/>
    </xf>
    <xf numFmtId="0" fontId="4" fillId="5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16A34A"/>
      </font>
      <fill>
        <patternFill patternType="solid">
          <fgColor rgb="00C6F6D5"/>
        </patternFill>
      </fill>
    </dxf>
    <dxf>
      <font>
        <b val="1"/>
        <color rgb="00DC2626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Impressions, Engagements &amp; Spend by Platform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'Platform_Summary'!C7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'Platform_Summary'!$A$8:$A$13</f>
            </numRef>
          </cat>
          <val>
            <numRef>
              <f>'Platform_Summary'!$C$8:$C$13</f>
            </numRef>
          </val>
        </ser>
        <ser>
          <idx val="1"/>
          <order val="1"/>
          <tx>
            <strRef>
              <f>'Platform_Summary'!N7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'Platform_Summary'!$A$8:$A$13</f>
            </numRef>
          </cat>
          <val>
            <numRef>
              <f>'Platform_Summary'!$N$8:$N$13</f>
            </numRef>
          </val>
        </ser>
        <ser>
          <idx val="2"/>
          <order val="2"/>
          <tx>
            <strRef>
              <f>'Platform_Summary'!I7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'Platform_Summary'!$A$8:$A$13</f>
            </numRef>
          </cat>
          <val>
            <numRef>
              <f>'Platform_Summary'!$I$8:$I$13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Platform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Engagement Rate by Platform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'Platform_Summary'!J7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'Platform_Summary'!$A$8:$A$13</f>
            </numRef>
          </cat>
          <val>
            <numRef>
              <f>'Platform_Summary'!$J$8:$J$13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Avg Engagement Rate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Platform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Engagement Rate Trend by Date Posted</a:t>
            </a:r>
          </a:p>
        </rich>
      </tx>
    </title>
    <plotArea>
      <lineChart>
        <grouping val="standard"/>
        <ser>
          <idx val="0"/>
          <order val="0"/>
          <tx>
            <strRef>
              <f>'Post_Data'!O2</f>
            </strRef>
          </tx>
          <spPr>
            <a:ln xmlns:a="http://schemas.openxmlformats.org/drawingml/2006/main" w="22000">
              <a:solidFill>
                <a:srgbClr val="0E3A5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'Post_Data'!$A$3:$A$12</f>
            </numRef>
          </cat>
          <val>
            <numRef>
              <f>'Post_Data'!$O$3:$O$12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 Posted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Engagement Rate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Distribution of Post Types</a:t>
            </a:r>
          </a:p>
        </rich>
      </tx>
    </title>
    <plotArea>
      <doughnutChart>
        <varyColors val="1"/>
        <ser>
          <idx val="0"/>
          <order val="0"/>
          <tx>
            <strRef>
              <f>'Content_Insights'!C3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'Content_Insights'!$B$4:$B$10</f>
            </numRef>
          </cat>
          <val>
            <numRef>
              <f>'Content_Insights'!$C$4:$C$10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12</row>
      <rowOff>0</rowOff>
    </from>
    <ext cx="43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11" customWidth="1" min="4" max="4"/>
    <col width="11" customWidth="1" min="5" max="5"/>
    <col width="12" customWidth="1" min="6" max="6"/>
    <col width="11" customWidth="1" min="7" max="7"/>
    <col width="9" customWidth="1" min="8" max="8"/>
    <col width="10" customWidth="1" min="9" max="9"/>
    <col width="9" customWidth="1" min="10" max="10"/>
    <col width="8" customWidth="1" min="11" max="11"/>
    <col width="9" customWidth="1" min="12" max="12"/>
    <col width="14" customWidth="1" min="13" max="13"/>
    <col width="11" customWidth="1" min="14" max="14"/>
    <col width="13" customWidth="1" min="15" max="15"/>
    <col width="10" customWidth="1" min="16" max="16"/>
    <col width="12" customWidth="1" min="17" max="17"/>
    <col width="40" customWidth="1" min="18" max="18"/>
    <col width="15" customWidth="1" min="19" max="19"/>
  </cols>
  <sheetData>
    <row r="1" ht="26" customHeight="1">
      <c r="A1" s="1" t="inlineStr">
        <is>
          <t>Social Media Analytics — Post Data Log</t>
        </is>
      </c>
    </row>
    <row r="2">
      <c r="A2" s="2" t="inlineStr">
        <is>
          <t>Date Posted</t>
        </is>
      </c>
      <c r="B2" s="2" t="inlineStr">
        <is>
          <t>Platform</t>
        </is>
      </c>
      <c r="C2" s="2" t="inlineStr">
        <is>
          <t>Campaign / Content Theme</t>
        </is>
      </c>
      <c r="D2" s="2" t="inlineStr">
        <is>
          <t>Post Type</t>
        </is>
      </c>
      <c r="E2" s="2" t="inlineStr">
        <is>
          <t>Post ID</t>
        </is>
      </c>
      <c r="F2" s="2" t="inlineStr">
        <is>
          <t>Impressions</t>
        </is>
      </c>
      <c r="G2" s="2" t="inlineStr">
        <is>
          <t>Reach</t>
        </is>
      </c>
      <c r="H2" s="2" t="inlineStr">
        <is>
          <t>Likes</t>
        </is>
      </c>
      <c r="I2" s="2" t="inlineStr">
        <is>
          <t>Comments</t>
        </is>
      </c>
      <c r="J2" s="2" t="inlineStr">
        <is>
          <t>Shares</t>
        </is>
      </c>
      <c r="K2" s="2" t="inlineStr">
        <is>
          <t>Saves</t>
        </is>
      </c>
      <c r="L2" s="2" t="inlineStr">
        <is>
          <t>Clicks</t>
        </is>
      </c>
      <c r="M2" s="2" t="inlineStr">
        <is>
          <t>Followers Gained</t>
        </is>
      </c>
      <c r="N2" s="2" t="inlineStr">
        <is>
          <t>Spend ($)</t>
        </is>
      </c>
      <c r="O2" s="2" t="inlineStr">
        <is>
          <t>Engagement Rate</t>
        </is>
      </c>
      <c r="P2" s="2" t="inlineStr">
        <is>
          <t>CTR</t>
        </is>
      </c>
      <c r="Q2" s="2" t="inlineStr">
        <is>
          <t>Cost per Click</t>
        </is>
      </c>
      <c r="R2" s="2" t="inlineStr">
        <is>
          <t>Notes</t>
        </is>
      </c>
      <c r="S2" s="2" t="inlineStr">
        <is>
          <t>Performance Flag</t>
        </is>
      </c>
    </row>
    <row r="3">
      <c r="A3" s="3" t="inlineStr">
        <is>
          <t>01/05/2026</t>
        </is>
      </c>
      <c r="B3" s="3" t="inlineStr">
        <is>
          <t>Instagram</t>
        </is>
      </c>
      <c r="C3" s="3" t="inlineStr">
        <is>
          <t>Product Launch</t>
        </is>
      </c>
      <c r="D3" s="3" t="inlineStr">
        <is>
          <t>Reel</t>
        </is>
      </c>
      <c r="E3" s="3" t="inlineStr">
        <is>
          <t>PST-1001</t>
        </is>
      </c>
      <c r="F3" s="4" t="n">
        <v>15000</v>
      </c>
      <c r="G3" s="4" t="n">
        <v>12000</v>
      </c>
      <c r="H3" s="4" t="n">
        <v>900</v>
      </c>
      <c r="I3" s="4" t="n">
        <v>120</v>
      </c>
      <c r="J3" s="4" t="n">
        <v>80</v>
      </c>
      <c r="K3" s="4" t="n">
        <v>60</v>
      </c>
      <c r="L3" s="4" t="n">
        <v>300</v>
      </c>
      <c r="M3" s="4" t="n">
        <v>45</v>
      </c>
      <c r="N3" s="5" t="n">
        <v>250</v>
      </c>
      <c r="O3" s="6">
        <f>IFERROR((H3+I3+J3+K3)/F3,0)</f>
        <v/>
      </c>
      <c r="P3" s="6">
        <f>IFERROR(L3/F3,0)</f>
        <v/>
      </c>
      <c r="Q3" s="7">
        <f>IFERROR(N3/L3,0)</f>
        <v/>
      </c>
      <c r="R3" s="8" t="inlineStr">
        <is>
          <t>Managed by James - New York audience response strong</t>
        </is>
      </c>
      <c r="S3" s="9">
        <f>IF(O3&gt;=0.05,"Strong","Needs Review")</f>
        <v/>
      </c>
    </row>
    <row r="4">
      <c r="A4" s="3" t="inlineStr">
        <is>
          <t>01/12/2026</t>
        </is>
      </c>
      <c r="B4" s="3" t="inlineStr">
        <is>
          <t>Facebook</t>
        </is>
      </c>
      <c r="C4" s="3" t="inlineStr">
        <is>
          <t>Seasonal Promotion</t>
        </is>
      </c>
      <c r="D4" s="3" t="inlineStr">
        <is>
          <t>Carousel</t>
        </is>
      </c>
      <c r="E4" s="3" t="inlineStr">
        <is>
          <t>PST-1002</t>
        </is>
      </c>
      <c r="F4" s="4" t="n">
        <v>9800</v>
      </c>
      <c r="G4" s="4" t="n">
        <v>8200</v>
      </c>
      <c r="H4" s="4" t="n">
        <v>410</v>
      </c>
      <c r="I4" s="4" t="n">
        <v>55</v>
      </c>
      <c r="J4" s="4" t="n">
        <v>40</v>
      </c>
      <c r="K4" s="4" t="n">
        <v>30</v>
      </c>
      <c r="L4" s="4" t="n">
        <v>150</v>
      </c>
      <c r="M4" s="4" t="n">
        <v>20</v>
      </c>
      <c r="N4" s="5" t="n">
        <v>180</v>
      </c>
      <c r="O4" s="10">
        <f>IFERROR((H4+I4+J4+K4)/F4,0)</f>
        <v/>
      </c>
      <c r="P4" s="10">
        <f>IFERROR(L4/F4,0)</f>
        <v/>
      </c>
      <c r="Q4" s="11">
        <f>IFERROR(N4/L4,0)</f>
        <v/>
      </c>
      <c r="R4" s="8" t="inlineStr">
        <is>
          <t>Managed by Emily - Los Angeles seasonal push</t>
        </is>
      </c>
      <c r="S4" s="12">
        <f>IF(O4&gt;=0.05,"Strong","Needs Review")</f>
        <v/>
      </c>
    </row>
    <row r="5">
      <c r="A5" s="3" t="inlineStr">
        <is>
          <t>01/18/2026</t>
        </is>
      </c>
      <c r="B5" s="3" t="inlineStr">
        <is>
          <t>LinkedIn</t>
        </is>
      </c>
      <c r="C5" s="3" t="inlineStr">
        <is>
          <t>B2B Thought Leadership</t>
        </is>
      </c>
      <c r="D5" s="3" t="inlineStr">
        <is>
          <t>Article</t>
        </is>
      </c>
      <c r="E5" s="3" t="inlineStr">
        <is>
          <t>PST-1003</t>
        </is>
      </c>
      <c r="F5" s="4" t="n">
        <v>6200</v>
      </c>
      <c r="G5" s="4" t="n">
        <v>5400</v>
      </c>
      <c r="H5" s="4" t="n">
        <v>210</v>
      </c>
      <c r="I5" s="4" t="n">
        <v>35</v>
      </c>
      <c r="J5" s="4" t="n">
        <v>60</v>
      </c>
      <c r="K5" s="4" t="n">
        <v>45</v>
      </c>
      <c r="L5" s="4" t="n">
        <v>95</v>
      </c>
      <c r="M5" s="4" t="n">
        <v>15</v>
      </c>
      <c r="N5" s="5" t="n">
        <v>120</v>
      </c>
      <c r="O5" s="6">
        <f>IFERROR((H5+I5+J5+K5)/F5,0)</f>
        <v/>
      </c>
      <c r="P5" s="6">
        <f>IFERROR(L5/F5,0)</f>
        <v/>
      </c>
      <c r="Q5" s="7">
        <f>IFERROR(N5/L5,0)</f>
        <v/>
      </c>
      <c r="R5" s="8" t="inlineStr">
        <is>
          <t>Managed by Michael - Chicago B2B audience</t>
        </is>
      </c>
      <c r="S5" s="9">
        <f>IF(O5&gt;=0.05,"Strong","Needs Review")</f>
        <v/>
      </c>
    </row>
    <row r="6">
      <c r="A6" s="3" t="inlineStr">
        <is>
          <t>01/25/2026</t>
        </is>
      </c>
      <c r="B6" s="3" t="inlineStr">
        <is>
          <t>TikTok</t>
        </is>
      </c>
      <c r="C6" s="3" t="inlineStr">
        <is>
          <t>Behind-the-Scenes</t>
        </is>
      </c>
      <c r="D6" s="3" t="inlineStr">
        <is>
          <t>Video</t>
        </is>
      </c>
      <c r="E6" s="3" t="inlineStr">
        <is>
          <t>PST-1004</t>
        </is>
      </c>
      <c r="F6" s="4" t="n">
        <v>22000</v>
      </c>
      <c r="G6" s="4" t="n">
        <v>18000</v>
      </c>
      <c r="H6" s="4" t="n">
        <v>1500</v>
      </c>
      <c r="I6" s="4" t="n">
        <v>210</v>
      </c>
      <c r="J6" s="4" t="n">
        <v>300</v>
      </c>
      <c r="K6" s="4" t="n">
        <v>180</v>
      </c>
      <c r="L6" s="4" t="n">
        <v>410</v>
      </c>
      <c r="M6" s="4" t="n">
        <v>80</v>
      </c>
      <c r="N6" s="5" t="n">
        <v>300</v>
      </c>
      <c r="O6" s="10">
        <f>IFERROR((H6+I6+J6+K6)/F6,0)</f>
        <v/>
      </c>
      <c r="P6" s="10">
        <f>IFERROR(L6/F6,0)</f>
        <v/>
      </c>
      <c r="Q6" s="11">
        <f>IFERROR(N6/L6,0)</f>
        <v/>
      </c>
      <c r="R6" s="8" t="inlineStr">
        <is>
          <t>Managed by Ashley - Houston Gen Z audience</t>
        </is>
      </c>
      <c r="S6" s="12">
        <f>IF(O6&gt;=0.05,"Strong","Needs Review")</f>
        <v/>
      </c>
    </row>
    <row r="7">
      <c r="A7" s="3" t="inlineStr">
        <is>
          <t>02/02/2026</t>
        </is>
      </c>
      <c r="B7" s="3" t="inlineStr">
        <is>
          <t>X</t>
        </is>
      </c>
      <c r="C7" s="3" t="inlineStr">
        <is>
          <t>Announcement</t>
        </is>
      </c>
      <c r="D7" s="3" t="inlineStr">
        <is>
          <t>Post</t>
        </is>
      </c>
      <c r="E7" s="3" t="inlineStr">
        <is>
          <t>PST-1005</t>
        </is>
      </c>
      <c r="F7" s="4" t="n">
        <v>5400</v>
      </c>
      <c r="G7" s="4" t="n">
        <v>4700</v>
      </c>
      <c r="H7" s="4" t="n">
        <v>180</v>
      </c>
      <c r="I7" s="4" t="n">
        <v>25</v>
      </c>
      <c r="J7" s="4" t="n">
        <v>45</v>
      </c>
      <c r="K7" s="4" t="n">
        <v>10</v>
      </c>
      <c r="L7" s="4" t="n">
        <v>60</v>
      </c>
      <c r="M7" s="4" t="n">
        <v>8</v>
      </c>
      <c r="N7" s="5" t="n">
        <v>60</v>
      </c>
      <c r="O7" s="6">
        <f>IFERROR((H7+I7+J7+K7)/F7,0)</f>
        <v/>
      </c>
      <c r="P7" s="6">
        <f>IFERROR(L7/F7,0)</f>
        <v/>
      </c>
      <c r="Q7" s="7">
        <f>IFERROR(N7/L7,0)</f>
        <v/>
      </c>
      <c r="R7" s="8" t="inlineStr">
        <is>
          <t>Managed by David - Phoenix announcement reach</t>
        </is>
      </c>
      <c r="S7" s="9">
        <f>IF(O7&gt;=0.05,"Strong","Needs Review")</f>
        <v/>
      </c>
    </row>
    <row r="8">
      <c r="A8" s="3" t="inlineStr">
        <is>
          <t>02/09/2026</t>
        </is>
      </c>
      <c r="B8" s="3" t="inlineStr">
        <is>
          <t>Instagram</t>
        </is>
      </c>
      <c r="C8" s="3" t="inlineStr">
        <is>
          <t>Engagement Boost</t>
        </is>
      </c>
      <c r="D8" s="3" t="inlineStr">
        <is>
          <t>Story</t>
        </is>
      </c>
      <c r="E8" s="3" t="inlineStr">
        <is>
          <t>PST-1006</t>
        </is>
      </c>
      <c r="F8" s="4" t="n">
        <v>8700</v>
      </c>
      <c r="G8" s="4" t="n">
        <v>7600</v>
      </c>
      <c r="H8" s="4" t="n">
        <v>320</v>
      </c>
      <c r="I8" s="4" t="n">
        <v>40</v>
      </c>
      <c r="J8" s="4" t="n">
        <v>20</v>
      </c>
      <c r="K8" s="4" t="n">
        <v>55</v>
      </c>
      <c r="L8" s="4" t="n">
        <v>140</v>
      </c>
      <c r="M8" s="4" t="n">
        <v>18</v>
      </c>
      <c r="N8" s="5" t="n">
        <v>90</v>
      </c>
      <c r="O8" s="10">
        <f>IFERROR((H8+I8+J8+K8)/F8,0)</f>
        <v/>
      </c>
      <c r="P8" s="10">
        <f>IFERROR(L8/F8,0)</f>
        <v/>
      </c>
      <c r="Q8" s="11">
        <f>IFERROR(N8/L8,0)</f>
        <v/>
      </c>
      <c r="R8" s="8" t="inlineStr">
        <is>
          <t>Managed by Jessica - Dallas engagement campaign</t>
        </is>
      </c>
      <c r="S8" s="12">
        <f>IF(O8&gt;=0.05,"Strong","Needs Review")</f>
        <v/>
      </c>
    </row>
    <row r="9">
      <c r="A9" s="3" t="inlineStr">
        <is>
          <t>02/16/2026</t>
        </is>
      </c>
      <c r="B9" s="3" t="inlineStr">
        <is>
          <t>YouTube</t>
        </is>
      </c>
      <c r="C9" s="3" t="inlineStr">
        <is>
          <t>Tutorial</t>
        </is>
      </c>
      <c r="D9" s="3" t="inlineStr">
        <is>
          <t>Short</t>
        </is>
      </c>
      <c r="E9" s="3" t="inlineStr">
        <is>
          <t>PST-1007</t>
        </is>
      </c>
      <c r="F9" s="4" t="n">
        <v>13500</v>
      </c>
      <c r="G9" s="4" t="n">
        <v>11200</v>
      </c>
      <c r="H9" s="4" t="n">
        <v>880</v>
      </c>
      <c r="I9" s="4" t="n">
        <v>150</v>
      </c>
      <c r="J9" s="4" t="n">
        <v>110</v>
      </c>
      <c r="K9" s="4" t="n">
        <v>95</v>
      </c>
      <c r="L9" s="4" t="n">
        <v>220</v>
      </c>
      <c r="M9" s="4" t="n">
        <v>35</v>
      </c>
      <c r="N9" s="5" t="n">
        <v>150</v>
      </c>
      <c r="O9" s="6">
        <f>IFERROR((H9+I9+J9+K9)/F9,0)</f>
        <v/>
      </c>
      <c r="P9" s="6">
        <f>IFERROR(L9/F9,0)</f>
        <v/>
      </c>
      <c r="Q9" s="7">
        <f>IFERROR(N9/L9,0)</f>
        <v/>
      </c>
      <c r="R9" s="8" t="inlineStr">
        <is>
          <t>Managed by Chris - Austin tutorial views</t>
        </is>
      </c>
      <c r="S9" s="9">
        <f>IF(O9&gt;=0.05,"Strong","Needs Review")</f>
        <v/>
      </c>
    </row>
    <row r="10">
      <c r="A10" s="3" t="inlineStr">
        <is>
          <t>02/23/2026</t>
        </is>
      </c>
      <c r="B10" s="3" t="inlineStr">
        <is>
          <t>Facebook</t>
        </is>
      </c>
      <c r="C10" s="3" t="inlineStr">
        <is>
          <t>Testimonial</t>
        </is>
      </c>
      <c r="D10" s="3" t="inlineStr">
        <is>
          <t>Video</t>
        </is>
      </c>
      <c r="E10" s="3" t="inlineStr">
        <is>
          <t>PST-1008</t>
        </is>
      </c>
      <c r="F10" s="4" t="n">
        <v>7200</v>
      </c>
      <c r="G10" s="4" t="n">
        <v>6300</v>
      </c>
      <c r="H10" s="4" t="n">
        <v>260</v>
      </c>
      <c r="I10" s="4" t="n">
        <v>45</v>
      </c>
      <c r="J10" s="4" t="n">
        <v>30</v>
      </c>
      <c r="K10" s="4" t="n">
        <v>20</v>
      </c>
      <c r="L10" s="4" t="n">
        <v>100</v>
      </c>
      <c r="M10" s="4" t="n">
        <v>12</v>
      </c>
      <c r="N10" s="5" t="n">
        <v>110</v>
      </c>
      <c r="O10" s="10">
        <f>IFERROR((H10+I10+J10+K10)/F10,0)</f>
        <v/>
      </c>
      <c r="P10" s="10">
        <f>IFERROR(L10/F10,0)</f>
        <v/>
      </c>
      <c r="Q10" s="11">
        <f>IFERROR(N10/L10,0)</f>
        <v/>
      </c>
      <c r="R10" s="8" t="inlineStr">
        <is>
          <t>Managed by Sarah - Seattle testimonial video</t>
        </is>
      </c>
      <c r="S10" s="12">
        <f>IF(O10&gt;=0.05,"Strong","Needs Review")</f>
        <v/>
      </c>
    </row>
    <row r="11">
      <c r="A11" s="3" t="inlineStr">
        <is>
          <t>03/02/2026</t>
        </is>
      </c>
      <c r="B11" s="3" t="inlineStr">
        <is>
          <t>LinkedIn</t>
        </is>
      </c>
      <c r="C11" s="3" t="inlineStr">
        <is>
          <t>Hiring Campaign</t>
        </is>
      </c>
      <c r="D11" s="3" t="inlineStr">
        <is>
          <t>Post</t>
        </is>
      </c>
      <c r="E11" s="3" t="inlineStr">
        <is>
          <t>PST-1009</t>
        </is>
      </c>
      <c r="F11" s="4" t="n">
        <v>4800</v>
      </c>
      <c r="G11" s="4" t="n">
        <v>4200</v>
      </c>
      <c r="H11" s="4" t="n">
        <v>150</v>
      </c>
      <c r="I11" s="4" t="n">
        <v>30</v>
      </c>
      <c r="J11" s="4" t="n">
        <v>55</v>
      </c>
      <c r="K11" s="4" t="n">
        <v>15</v>
      </c>
      <c r="L11" s="4" t="n">
        <v>80</v>
      </c>
      <c r="M11" s="4" t="n">
        <v>10</v>
      </c>
      <c r="N11" s="5" t="n">
        <v>70</v>
      </c>
      <c r="O11" s="6">
        <f>IFERROR((H11+I11+J11+K11)/F11,0)</f>
        <v/>
      </c>
      <c r="P11" s="6">
        <f>IFERROR(L11/F11,0)</f>
        <v/>
      </c>
      <c r="Q11" s="7">
        <f>IFERROR(N11/L11,0)</f>
        <v/>
      </c>
      <c r="R11" s="8" t="inlineStr">
        <is>
          <t>Managed by Robert - New York hiring campaign</t>
        </is>
      </c>
      <c r="S11" s="9">
        <f>IF(O11&gt;=0.05,"Strong","Needs Review")</f>
        <v/>
      </c>
    </row>
    <row r="12">
      <c r="A12" s="3" t="inlineStr">
        <is>
          <t>03/09/2026</t>
        </is>
      </c>
      <c r="B12" s="3" t="inlineStr">
        <is>
          <t>TikTok</t>
        </is>
      </c>
      <c r="C12" s="3" t="inlineStr">
        <is>
          <t>Brand Awareness</t>
        </is>
      </c>
      <c r="D12" s="3" t="inlineStr">
        <is>
          <t>Video</t>
        </is>
      </c>
      <c r="E12" s="3" t="inlineStr">
        <is>
          <t>PST-1010</t>
        </is>
      </c>
      <c r="F12" s="4" t="n">
        <v>19500</v>
      </c>
      <c r="G12" s="4" t="n">
        <v>16800</v>
      </c>
      <c r="H12" s="4" t="n">
        <v>1300</v>
      </c>
      <c r="I12" s="4" t="n">
        <v>180</v>
      </c>
      <c r="J12" s="4" t="n">
        <v>260</v>
      </c>
      <c r="K12" s="4" t="n">
        <v>150</v>
      </c>
      <c r="L12" s="4" t="n">
        <v>360</v>
      </c>
      <c r="M12" s="4" t="n">
        <v>70</v>
      </c>
      <c r="N12" s="5" t="n">
        <v>280</v>
      </c>
      <c r="O12" s="10">
        <f>IFERROR((H12+I12+J12+K12)/F12,0)</f>
        <v/>
      </c>
      <c r="P12" s="10">
        <f>IFERROR(L12/F12,0)</f>
        <v/>
      </c>
      <c r="Q12" s="11">
        <f>IFERROR(N12/L12,0)</f>
        <v/>
      </c>
      <c r="R12" s="8" t="inlineStr">
        <is>
          <t>Managed by Amanda - Los Angeles brand awareness</t>
        </is>
      </c>
      <c r="S12" s="12">
        <f>IF(O12&gt;=0.05,"Strong","Needs Review")</f>
        <v/>
      </c>
    </row>
    <row r="13">
      <c r="A13" s="13" t="inlineStr">
        <is>
          <t>TOTAL / AVERAGE</t>
        </is>
      </c>
      <c r="B13" s="26" t="n"/>
      <c r="C13" s="26" t="n"/>
      <c r="D13" s="26" t="n"/>
      <c r="E13" s="27" t="n"/>
      <c r="F13" s="14">
        <f>SUM(F3:F12)</f>
        <v/>
      </c>
      <c r="G13" s="14">
        <f>SUM(G3:G12)</f>
        <v/>
      </c>
      <c r="H13" s="14">
        <f>SUM(H3:H12)</f>
        <v/>
      </c>
      <c r="I13" s="14">
        <f>SUM(I3:I12)</f>
        <v/>
      </c>
      <c r="J13" s="14">
        <f>SUM(J3:J12)</f>
        <v/>
      </c>
      <c r="K13" s="14">
        <f>SUM(K3:K12)</f>
        <v/>
      </c>
      <c r="L13" s="14">
        <f>SUM(L3:L12)</f>
        <v/>
      </c>
      <c r="M13" s="14">
        <f>SUM(M3:M12)</f>
        <v/>
      </c>
      <c r="N13" s="15">
        <f>SUM(N3:N12)</f>
        <v/>
      </c>
      <c r="O13" s="16">
        <f>AVERAGE(O3:O12)</f>
        <v/>
      </c>
      <c r="P13" s="16">
        <f>AVERAGE(P3:P12)</f>
        <v/>
      </c>
      <c r="Q13" s="15">
        <f>IFERROR(N13/L13,0)</f>
        <v/>
      </c>
      <c r="R13" s="13" t="n"/>
      <c r="S13" s="13" t="n"/>
    </row>
  </sheetData>
  <mergeCells count="2">
    <mergeCell ref="A1:S1"/>
    <mergeCell ref="A13:E13"/>
  </mergeCells>
  <conditionalFormatting sqref="S3:S12">
    <cfRule type="expression" priority="1" dxfId="0" stopIfTrue="1">
      <formula>S3="Strong"</formula>
    </cfRule>
    <cfRule type="expression" priority="2" dxfId="1" stopIfTrue="1">
      <formula>S3="Needs Review"</formula>
    </cfRule>
  </conditionalFormatting>
  <dataValidations count="1">
    <dataValidation sqref="B3:B12" showErrorMessage="1" showInputMessage="1" allowBlank="1" type="list">
      <formula1>"Instagram,Facebook,LinkedIn,TikTok,X,YouTube"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3" customWidth="1" min="4" max="4"/>
    <col width="11" customWidth="1" min="5" max="5"/>
    <col width="13" customWidth="1" min="6" max="6"/>
    <col width="12" customWidth="1" min="7" max="7"/>
    <col width="11" customWidth="1" min="8" max="8"/>
    <col width="13" customWidth="1" min="9" max="9"/>
    <col width="16" customWidth="1" min="10" max="10"/>
    <col width="10" customWidth="1" min="11" max="11"/>
    <col width="13" customWidth="1" min="12" max="12"/>
    <col width="10" customWidth="1" min="13" max="13"/>
    <col width="15" customWidth="1" min="14" max="14"/>
    <col width="8" customWidth="1" min="15" max="15"/>
    <col width="22" customWidth="1" min="16" max="16"/>
    <col width="15" customWidth="1" min="17" max="17"/>
  </cols>
  <sheetData>
    <row r="1" ht="26" customHeight="1">
      <c r="A1" s="17" t="inlineStr">
        <is>
          <t>Platform Performance Summary</t>
        </is>
      </c>
    </row>
    <row r="2">
      <c r="A2" s="18" t="inlineStr">
        <is>
          <t>KEY PERFORMANCE INDICATORS</t>
        </is>
      </c>
    </row>
    <row r="3">
      <c r="A3" s="19" t="inlineStr">
        <is>
          <t>Total Impressions</t>
        </is>
      </c>
      <c r="B3" s="19" t="inlineStr">
        <is>
          <t>Total Engagements</t>
        </is>
      </c>
      <c r="C3" s="19" t="inlineStr">
        <is>
          <t>Avg Engagement Rate</t>
        </is>
      </c>
      <c r="D3" s="19" t="inlineStr">
        <is>
          <t>Total Spend ($)</t>
        </is>
      </c>
      <c r="E3" s="19" t="inlineStr">
        <is>
          <t>Total Followers Gained</t>
        </is>
      </c>
      <c r="F3" s="19" t="inlineStr">
        <is>
          <t>Best Platform by Engagement Rate</t>
        </is>
      </c>
    </row>
    <row r="4">
      <c r="A4" s="20">
        <f>SUM(Post_Data.F3:F12)</f>
        <v/>
      </c>
      <c r="B4" s="20">
        <f>SUM(Post_Data.H3:H12)+SUM(Post_Data.I3:I12)+SUM(Post_Data.J3:J12)+SUM(Post_Data.K3:K12)</f>
        <v/>
      </c>
      <c r="C4" s="21">
        <f>AVERAGE(Post_Data.O3:O12)</f>
        <v/>
      </c>
      <c r="D4" s="22">
        <f>SUM(Post_Data.N3:N12)</f>
        <v/>
      </c>
      <c r="E4" s="20">
        <f>SUM(Post_Data.M3:M12)</f>
        <v/>
      </c>
      <c r="F4" s="23">
        <f>IFERROR(VLOOKUP(1,N9:P15,2,FALSE),"N/A")</f>
        <v/>
      </c>
    </row>
    <row r="5"/>
    <row r="6"/>
    <row r="7">
      <c r="A7" s="2" t="inlineStr">
        <is>
          <t>Platform</t>
        </is>
      </c>
      <c r="B7" s="2" t="inlineStr">
        <is>
          <t>Total Posts</t>
        </is>
      </c>
      <c r="C7" s="2" t="inlineStr">
        <is>
          <t>Total Impressions</t>
        </is>
      </c>
      <c r="D7" s="2" t="inlineStr">
        <is>
          <t>Total Reach</t>
        </is>
      </c>
      <c r="E7" s="2" t="inlineStr">
        <is>
          <t>Total Likes</t>
        </is>
      </c>
      <c r="F7" s="2" t="inlineStr">
        <is>
          <t>Total Comments</t>
        </is>
      </c>
      <c r="G7" s="2" t="inlineStr">
        <is>
          <t>Total Shares</t>
        </is>
      </c>
      <c r="H7" s="2" t="inlineStr">
        <is>
          <t>Total Clicks</t>
        </is>
      </c>
      <c r="I7" s="2" t="inlineStr">
        <is>
          <t>Total Spend ($)</t>
        </is>
      </c>
      <c r="J7" s="2" t="inlineStr">
        <is>
          <t>Avg Engagement Rate</t>
        </is>
      </c>
      <c r="K7" s="2" t="inlineStr">
        <is>
          <t>Avg CTR</t>
        </is>
      </c>
      <c r="L7" s="2" t="inlineStr">
        <is>
          <t>Followers Gained</t>
        </is>
      </c>
      <c r="M7" s="2" t="inlineStr">
        <is>
          <t>CPC</t>
        </is>
      </c>
      <c r="N7" s="2" t="inlineStr">
        <is>
          <t>Total Engagements</t>
        </is>
      </c>
    </row>
    <row r="8">
      <c r="A8" s="9" t="inlineStr">
        <is>
          <t>Instagram</t>
        </is>
      </c>
      <c r="B8" s="9">
        <f>COUNTIF(Post_Data.$B$3:$B$12,A8)</f>
        <v/>
      </c>
      <c r="C8" s="24">
        <f>SUMIF(Post_Data.$B$3:$B$12,A8,Post_Data.$F$3:$F$12)</f>
        <v/>
      </c>
      <c r="D8" s="24">
        <f>SUMIF(Post_Data.$B$3:$B$12,A8,Post_Data.$G$3:$G$12)</f>
        <v/>
      </c>
      <c r="E8" s="24">
        <f>SUMIF(Post_Data.$B$3:$B$12,A8,Post_Data.$H$3:$H$12)</f>
        <v/>
      </c>
      <c r="F8" s="24">
        <f>SUMIF(Post_Data.$B$3:$B$12,A8,Post_Data.$I$3:$I$12)</f>
        <v/>
      </c>
      <c r="G8" s="24">
        <f>SUMIF(Post_Data.$B$3:$B$12,A8,Post_Data.$J$3:$J$12)</f>
        <v/>
      </c>
      <c r="H8" s="24">
        <f>SUMIF(Post_Data.$B$3:$B$12,A8,Post_Data.$L$3:$L$12)</f>
        <v/>
      </c>
      <c r="I8" s="7">
        <f>SUMIF(Post_Data.$B$3:$B$12,A8,Post_Data.$N$3:$N$12)</f>
        <v/>
      </c>
      <c r="J8" s="6">
        <f>IFERROR(AVERAGEIF(Post_Data.$B$3:$B$12,A8,Post_Data.$O$3:$O$12),0)</f>
        <v/>
      </c>
      <c r="K8" s="6">
        <f>IFERROR(AVERAGEIF(Post_Data.$B$3:$B$12,A8,Post_Data.$P$3:$P$12),0)</f>
        <v/>
      </c>
      <c r="L8" s="24">
        <f>SUMIF(Post_Data.$B$3:$B$12,A8,Post_Data.$M$3:$M$12)</f>
        <v/>
      </c>
      <c r="M8" s="7">
        <f>IFERROR(I8/H8,0)</f>
        <v/>
      </c>
      <c r="N8" s="25" t="inlineStr">
        <is>
          <t>RANK TABLE (BY ENGAGEMENT RATE)</t>
        </is>
      </c>
      <c r="O8" s="26" t="n"/>
      <c r="P8" s="27" t="n"/>
    </row>
    <row r="9">
      <c r="A9" s="12" t="inlineStr">
        <is>
          <t>Facebook</t>
        </is>
      </c>
      <c r="B9" s="12">
        <f>COUNTIF(Post_Data.$B$3:$B$12,A9)</f>
        <v/>
      </c>
      <c r="C9" s="28">
        <f>SUMIF(Post_Data.$B$3:$B$12,A9,Post_Data.$F$3:$F$12)</f>
        <v/>
      </c>
      <c r="D9" s="28">
        <f>SUMIF(Post_Data.$B$3:$B$12,A9,Post_Data.$G$3:$G$12)</f>
        <v/>
      </c>
      <c r="E9" s="28">
        <f>SUMIF(Post_Data.$B$3:$B$12,A9,Post_Data.$H$3:$H$12)</f>
        <v/>
      </c>
      <c r="F9" s="28">
        <f>SUMIF(Post_Data.$B$3:$B$12,A9,Post_Data.$I$3:$I$12)</f>
        <v/>
      </c>
      <c r="G9" s="28">
        <f>SUMIF(Post_Data.$B$3:$B$12,A9,Post_Data.$J$3:$J$12)</f>
        <v/>
      </c>
      <c r="H9" s="28">
        <f>SUMIF(Post_Data.$B$3:$B$12,A9,Post_Data.$L$3:$L$12)</f>
        <v/>
      </c>
      <c r="I9" s="11">
        <f>SUMIF(Post_Data.$B$3:$B$12,A9,Post_Data.$N$3:$N$12)</f>
        <v/>
      </c>
      <c r="J9" s="10">
        <f>IFERROR(AVERAGEIF(Post_Data.$B$3:$B$12,A9,Post_Data.$O$3:$O$12),0)</f>
        <v/>
      </c>
      <c r="K9" s="10">
        <f>IFERROR(AVERAGEIF(Post_Data.$B$3:$B$12,A9,Post_Data.$P$3:$P$12),0)</f>
        <v/>
      </c>
      <c r="L9" s="28">
        <f>SUMIF(Post_Data.$B$3:$B$12,A9,Post_Data.$M$3:$M$12)</f>
        <v/>
      </c>
      <c r="M9" s="11">
        <f>IFERROR(I9/H9,0)</f>
        <v/>
      </c>
      <c r="N9" s="25" t="inlineStr">
        <is>
          <t>Rank</t>
        </is>
      </c>
      <c r="O9" s="19" t="inlineStr">
        <is>
          <t>Platform</t>
        </is>
      </c>
      <c r="P9" s="19" t="inlineStr">
        <is>
          <t>Avg Engagement Rate</t>
        </is>
      </c>
    </row>
    <row r="10">
      <c r="A10" s="9" t="inlineStr">
        <is>
          <t>LinkedIn</t>
        </is>
      </c>
      <c r="B10" s="9">
        <f>COUNTIF(Post_Data.$B$3:$B$12,A10)</f>
        <v/>
      </c>
      <c r="C10" s="24">
        <f>SUMIF(Post_Data.$B$3:$B$12,A10,Post_Data.$F$3:$F$12)</f>
        <v/>
      </c>
      <c r="D10" s="24">
        <f>SUMIF(Post_Data.$B$3:$B$12,A10,Post_Data.$G$3:$G$12)</f>
        <v/>
      </c>
      <c r="E10" s="24">
        <f>SUMIF(Post_Data.$B$3:$B$12,A10,Post_Data.$H$3:$H$12)</f>
        <v/>
      </c>
      <c r="F10" s="24">
        <f>SUMIF(Post_Data.$B$3:$B$12,A10,Post_Data.$I$3:$I$12)</f>
        <v/>
      </c>
      <c r="G10" s="24">
        <f>SUMIF(Post_Data.$B$3:$B$12,A10,Post_Data.$J$3:$J$12)</f>
        <v/>
      </c>
      <c r="H10" s="24">
        <f>SUMIF(Post_Data.$B$3:$B$12,A10,Post_Data.$L$3:$L$12)</f>
        <v/>
      </c>
      <c r="I10" s="7">
        <f>SUMIF(Post_Data.$B$3:$B$12,A10,Post_Data.$N$3:$N$12)</f>
        <v/>
      </c>
      <c r="J10" s="6">
        <f>IFERROR(AVERAGEIF(Post_Data.$B$3:$B$12,A10,Post_Data.$O$3:$O$12),0)</f>
        <v/>
      </c>
      <c r="K10" s="6">
        <f>IFERROR(AVERAGEIF(Post_Data.$B$3:$B$12,A10,Post_Data.$P$3:$P$12),0)</f>
        <v/>
      </c>
      <c r="L10" s="24">
        <f>SUMIF(Post_Data.$B$3:$B$12,A10,Post_Data.$M$3:$M$12)</f>
        <v/>
      </c>
      <c r="M10" s="7">
        <f>IFERROR(I10/H10,0)</f>
        <v/>
      </c>
      <c r="N10" s="29" t="n">
        <v>1</v>
      </c>
      <c r="O10" s="30">
        <f>IFERROR(INDEX($A$8:$A$13,MATCH(P10,$J$8:$J$13,0)),"")</f>
        <v/>
      </c>
      <c r="P10" s="31">
        <f>LARGE($J$8:$J$13,N10)</f>
        <v/>
      </c>
    </row>
    <row r="11">
      <c r="A11" s="12" t="inlineStr">
        <is>
          <t>TikTok</t>
        </is>
      </c>
      <c r="B11" s="12">
        <f>COUNTIF(Post_Data.$B$3:$B$12,A11)</f>
        <v/>
      </c>
      <c r="C11" s="28">
        <f>SUMIF(Post_Data.$B$3:$B$12,A11,Post_Data.$F$3:$F$12)</f>
        <v/>
      </c>
      <c r="D11" s="28">
        <f>SUMIF(Post_Data.$B$3:$B$12,A11,Post_Data.$G$3:$G$12)</f>
        <v/>
      </c>
      <c r="E11" s="28">
        <f>SUMIF(Post_Data.$B$3:$B$12,A11,Post_Data.$H$3:$H$12)</f>
        <v/>
      </c>
      <c r="F11" s="28">
        <f>SUMIF(Post_Data.$B$3:$B$12,A11,Post_Data.$I$3:$I$12)</f>
        <v/>
      </c>
      <c r="G11" s="28">
        <f>SUMIF(Post_Data.$B$3:$B$12,A11,Post_Data.$J$3:$J$12)</f>
        <v/>
      </c>
      <c r="H11" s="28">
        <f>SUMIF(Post_Data.$B$3:$B$12,A11,Post_Data.$L$3:$L$12)</f>
        <v/>
      </c>
      <c r="I11" s="11">
        <f>SUMIF(Post_Data.$B$3:$B$12,A11,Post_Data.$N$3:$N$12)</f>
        <v/>
      </c>
      <c r="J11" s="10">
        <f>IFERROR(AVERAGEIF(Post_Data.$B$3:$B$12,A11,Post_Data.$O$3:$O$12),0)</f>
        <v/>
      </c>
      <c r="K11" s="10">
        <f>IFERROR(AVERAGEIF(Post_Data.$B$3:$B$12,A11,Post_Data.$P$3:$P$12),0)</f>
        <v/>
      </c>
      <c r="L11" s="28">
        <f>SUMIF(Post_Data.$B$3:$B$12,A11,Post_Data.$M$3:$M$12)</f>
        <v/>
      </c>
      <c r="M11" s="11">
        <f>IFERROR(I11/H11,0)</f>
        <v/>
      </c>
      <c r="N11" s="32" t="n">
        <v>2</v>
      </c>
      <c r="O11" s="33">
        <f>IFERROR(INDEX($A$8:$A$13,MATCH(P11,$J$8:$J$13,0)),"")</f>
        <v/>
      </c>
      <c r="P11" s="34">
        <f>LARGE($J$8:$J$13,N11)</f>
        <v/>
      </c>
    </row>
    <row r="12">
      <c r="A12" s="9" t="inlineStr">
        <is>
          <t>X</t>
        </is>
      </c>
      <c r="B12" s="9">
        <f>COUNTIF(Post_Data.$B$3:$B$12,A12)</f>
        <v/>
      </c>
      <c r="C12" s="24">
        <f>SUMIF(Post_Data.$B$3:$B$12,A12,Post_Data.$F$3:$F$12)</f>
        <v/>
      </c>
      <c r="D12" s="24">
        <f>SUMIF(Post_Data.$B$3:$B$12,A12,Post_Data.$G$3:$G$12)</f>
        <v/>
      </c>
      <c r="E12" s="24">
        <f>SUMIF(Post_Data.$B$3:$B$12,A12,Post_Data.$H$3:$H$12)</f>
        <v/>
      </c>
      <c r="F12" s="24">
        <f>SUMIF(Post_Data.$B$3:$B$12,A12,Post_Data.$I$3:$I$12)</f>
        <v/>
      </c>
      <c r="G12" s="24">
        <f>SUMIF(Post_Data.$B$3:$B$12,A12,Post_Data.$J$3:$J$12)</f>
        <v/>
      </c>
      <c r="H12" s="24">
        <f>SUMIF(Post_Data.$B$3:$B$12,A12,Post_Data.$L$3:$L$12)</f>
        <v/>
      </c>
      <c r="I12" s="7">
        <f>SUMIF(Post_Data.$B$3:$B$12,A12,Post_Data.$N$3:$N$12)</f>
        <v/>
      </c>
      <c r="J12" s="6">
        <f>IFERROR(AVERAGEIF(Post_Data.$B$3:$B$12,A12,Post_Data.$O$3:$O$12),0)</f>
        <v/>
      </c>
      <c r="K12" s="6">
        <f>IFERROR(AVERAGEIF(Post_Data.$B$3:$B$12,A12,Post_Data.$P$3:$P$12),0)</f>
        <v/>
      </c>
      <c r="L12" s="24">
        <f>SUMIF(Post_Data.$B$3:$B$12,A12,Post_Data.$M$3:$M$12)</f>
        <v/>
      </c>
      <c r="M12" s="7">
        <f>IFERROR(I12/H12,0)</f>
        <v/>
      </c>
      <c r="N12" s="29" t="n">
        <v>3</v>
      </c>
      <c r="O12" s="30">
        <f>IFERROR(INDEX($A$8:$A$13,MATCH(P12,$J$8:$J$13,0)),"")</f>
        <v/>
      </c>
      <c r="P12" s="31">
        <f>LARGE($J$8:$J$13,N12)</f>
        <v/>
      </c>
    </row>
    <row r="13">
      <c r="A13" s="12" t="inlineStr">
        <is>
          <t>YouTube</t>
        </is>
      </c>
      <c r="B13" s="12">
        <f>COUNTIF(Post_Data.$B$3:$B$12,A13)</f>
        <v/>
      </c>
      <c r="C13" s="28">
        <f>SUMIF(Post_Data.$B$3:$B$12,A13,Post_Data.$F$3:$F$12)</f>
        <v/>
      </c>
      <c r="D13" s="28">
        <f>SUMIF(Post_Data.$B$3:$B$12,A13,Post_Data.$G$3:$G$12)</f>
        <v/>
      </c>
      <c r="E13" s="28">
        <f>SUMIF(Post_Data.$B$3:$B$12,A13,Post_Data.$H$3:$H$12)</f>
        <v/>
      </c>
      <c r="F13" s="28">
        <f>SUMIF(Post_Data.$B$3:$B$12,A13,Post_Data.$I$3:$I$12)</f>
        <v/>
      </c>
      <c r="G13" s="28">
        <f>SUMIF(Post_Data.$B$3:$B$12,A13,Post_Data.$J$3:$J$12)</f>
        <v/>
      </c>
      <c r="H13" s="28">
        <f>SUMIF(Post_Data.$B$3:$B$12,A13,Post_Data.$L$3:$L$12)</f>
        <v/>
      </c>
      <c r="I13" s="11">
        <f>SUMIF(Post_Data.$B$3:$B$12,A13,Post_Data.$N$3:$N$12)</f>
        <v/>
      </c>
      <c r="J13" s="10">
        <f>IFERROR(AVERAGEIF(Post_Data.$B$3:$B$12,A13,Post_Data.$O$3:$O$12),0)</f>
        <v/>
      </c>
      <c r="K13" s="10">
        <f>IFERROR(AVERAGEIF(Post_Data.$B$3:$B$12,A13,Post_Data.$P$3:$P$12),0)</f>
        <v/>
      </c>
      <c r="L13" s="28">
        <f>SUMIF(Post_Data.$B$3:$B$12,A13,Post_Data.$M$3:$M$12)</f>
        <v/>
      </c>
      <c r="M13" s="11">
        <f>IFERROR(I13/H13,0)</f>
        <v/>
      </c>
      <c r="N13" s="32" t="n">
        <v>4</v>
      </c>
      <c r="O13" s="33">
        <f>IFERROR(INDEX($A$8:$A$13,MATCH(P13,$J$8:$J$13,0)),"")</f>
        <v/>
      </c>
      <c r="P13" s="34">
        <f>LARGE($J$8:$J$13,N13)</f>
        <v/>
      </c>
    </row>
    <row r="14">
      <c r="N14" s="30" t="n">
        <v>5</v>
      </c>
      <c r="O14" s="30">
        <f>IFERROR(INDEX($A$8:$A$13,MATCH(P14,$J$8:$J$13,0)),"")</f>
        <v/>
      </c>
      <c r="P14" s="31">
        <f>LARGE($J$8:$J$13,N14)</f>
        <v/>
      </c>
    </row>
    <row r="15">
      <c r="N15" s="33" t="n">
        <v>6</v>
      </c>
      <c r="O15" s="33">
        <f>IFERROR(INDEX($A$8:$A$13,MATCH(P15,$J$8:$J$13,0)),"")</f>
        <v/>
      </c>
      <c r="P15" s="34">
        <f>LARGE($J$8:$J$13,N15)</f>
        <v/>
      </c>
    </row>
  </sheetData>
  <mergeCells count="3">
    <mergeCell ref="A1:N1"/>
    <mergeCell ref="A2:F2"/>
    <mergeCell ref="N8:P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4" customWidth="1" min="4" max="4"/>
    <col width="16" customWidth="1" min="5" max="5"/>
    <col width="10" customWidth="1" min="6" max="6"/>
    <col width="11" customWidth="1" min="7" max="7"/>
    <col width="16" customWidth="1" min="8" max="8"/>
    <col width="16" customWidth="1" min="9" max="9"/>
    <col width="14" customWidth="1" min="10" max="10"/>
    <col width="14" customWidth="1" min="11" max="11"/>
    <col width="3" customWidth="1" min="12" max="12"/>
    <col width="12" customWidth="1" min="13" max="13"/>
    <col width="16" customWidth="1" min="14" max="14"/>
  </cols>
  <sheetData>
    <row r="1" ht="26" customHeight="1">
      <c r="A1" s="17" t="inlineStr">
        <is>
          <t>Content &amp; Post Type Insights</t>
        </is>
      </c>
      <c r="M1" s="18" t="inlineStr">
        <is>
          <t>POST TYPE BENCHMARKS</t>
        </is>
      </c>
    </row>
    <row r="2">
      <c r="M2" s="19" t="inlineStr">
        <is>
          <t>Post Type</t>
        </is>
      </c>
      <c r="N2" s="19" t="inlineStr">
        <is>
          <t>Target Engagement Rate</t>
        </is>
      </c>
    </row>
    <row r="3">
      <c r="A3" s="2" t="inlineStr">
        <is>
          <t>Content Theme</t>
        </is>
      </c>
      <c r="B3" s="2" t="inlineStr">
        <is>
          <t>Post Type</t>
        </is>
      </c>
      <c r="C3" s="2" t="inlineStr">
        <is>
          <t>Posts Count</t>
        </is>
      </c>
      <c r="D3" s="2" t="inlineStr">
        <is>
          <t>Avg Impressions</t>
        </is>
      </c>
      <c r="E3" s="2" t="inlineStr">
        <is>
          <t>Avg Engagement Rate</t>
        </is>
      </c>
      <c r="F3" s="2" t="inlineStr">
        <is>
          <t>Avg CTR</t>
        </is>
      </c>
      <c r="G3" s="2" t="inlineStr">
        <is>
          <t>Total Clicks</t>
        </is>
      </c>
      <c r="H3" s="2" t="inlineStr">
        <is>
          <t>Total Followers Gained</t>
        </is>
      </c>
      <c r="I3" s="2" t="inlineStr">
        <is>
          <t>Target Engagement Rate</t>
        </is>
      </c>
      <c r="J3" s="2" t="inlineStr">
        <is>
          <t>Performance Score</t>
        </is>
      </c>
      <c r="K3" s="2" t="inlineStr">
        <is>
          <t>Recommendation</t>
        </is>
      </c>
      <c r="M3" s="30" t="inlineStr">
        <is>
          <t>Reel</t>
        </is>
      </c>
      <c r="N3" s="31" t="n">
        <v>0.06</v>
      </c>
    </row>
    <row r="4">
      <c r="A4" s="9">
        <f>IFERROR(INDEX(Post_Data.$C$3:$C$12,MATCH(B4,Post_Data.$D$3:$D$12,0)),"")</f>
        <v/>
      </c>
      <c r="B4" s="9" t="inlineStr">
        <is>
          <t>Reel</t>
        </is>
      </c>
      <c r="C4" s="9">
        <f>COUNTIF(Post_Data.$D$3:$D$12,B4)</f>
        <v/>
      </c>
      <c r="D4" s="24">
        <f>IFERROR(AVERAGEIF(Post_Data.$D$3:$D$12,B4,Post_Data.$F$3:$F$12),0)</f>
        <v/>
      </c>
      <c r="E4" s="6">
        <f>IFERROR(AVERAGEIF(Post_Data.$D$3:$D$12,B4,Post_Data.$O$3:$O$12),0)</f>
        <v/>
      </c>
      <c r="F4" s="6">
        <f>IFERROR(AVERAGEIF(Post_Data.$D$3:$D$12,B4,Post_Data.$P$3:$P$12),0)</f>
        <v/>
      </c>
      <c r="G4" s="24">
        <f>SUMIF(Post_Data.$D$3:$D$12,B4,Post_Data.$L$3:$L$12)</f>
        <v/>
      </c>
      <c r="H4" s="24">
        <f>SUMIF(Post_Data.$D$3:$D$12,B4,Post_Data.$M$3:$M$12)</f>
        <v/>
      </c>
      <c r="I4" s="6">
        <f>IFERROR(VLOOKUP(B4,$M$3:$N$9,2,FALSE),0)</f>
        <v/>
      </c>
      <c r="J4" s="35">
        <f>IFERROR((E4*50)+(F4*30)+(H4/10),0)</f>
        <v/>
      </c>
      <c r="K4" s="9">
        <f>IF(J4&gt;=80,"Scale","Test More")</f>
        <v/>
      </c>
      <c r="M4" s="33" t="inlineStr">
        <is>
          <t>Carousel</t>
        </is>
      </c>
      <c r="N4" s="34" t="n">
        <v>0.04</v>
      </c>
    </row>
    <row r="5">
      <c r="A5" s="12">
        <f>IFERROR(INDEX(Post_Data.$C$3:$C$12,MATCH(B5,Post_Data.$D$3:$D$12,0)),"")</f>
        <v/>
      </c>
      <c r="B5" s="12" t="inlineStr">
        <is>
          <t>Carousel</t>
        </is>
      </c>
      <c r="C5" s="12">
        <f>COUNTIF(Post_Data.$D$3:$D$12,B5)</f>
        <v/>
      </c>
      <c r="D5" s="28">
        <f>IFERROR(AVERAGEIF(Post_Data.$D$3:$D$12,B5,Post_Data.$F$3:$F$12),0)</f>
        <v/>
      </c>
      <c r="E5" s="10">
        <f>IFERROR(AVERAGEIF(Post_Data.$D$3:$D$12,B5,Post_Data.$O$3:$O$12),0)</f>
        <v/>
      </c>
      <c r="F5" s="10">
        <f>IFERROR(AVERAGEIF(Post_Data.$D$3:$D$12,B5,Post_Data.$P$3:$P$12),0)</f>
        <v/>
      </c>
      <c r="G5" s="28">
        <f>SUMIF(Post_Data.$D$3:$D$12,B5,Post_Data.$L$3:$L$12)</f>
        <v/>
      </c>
      <c r="H5" s="28">
        <f>SUMIF(Post_Data.$D$3:$D$12,B5,Post_Data.$M$3:$M$12)</f>
        <v/>
      </c>
      <c r="I5" s="10">
        <f>IFERROR(VLOOKUP(B5,$M$3:$N$9,2,FALSE),0)</f>
        <v/>
      </c>
      <c r="J5" s="36">
        <f>IFERROR((E5*50)+(F5*30)+(H5/10),0)</f>
        <v/>
      </c>
      <c r="K5" s="12">
        <f>IF(J5&gt;=80,"Scale","Test More")</f>
        <v/>
      </c>
      <c r="M5" s="30" t="inlineStr">
        <is>
          <t>Article</t>
        </is>
      </c>
      <c r="N5" s="31" t="n">
        <v>0.03</v>
      </c>
    </row>
    <row r="6">
      <c r="A6" s="9">
        <f>IFERROR(INDEX(Post_Data.$C$3:$C$12,MATCH(B6,Post_Data.$D$3:$D$12,0)),"")</f>
        <v/>
      </c>
      <c r="B6" s="9" t="inlineStr">
        <is>
          <t>Article</t>
        </is>
      </c>
      <c r="C6" s="9">
        <f>COUNTIF(Post_Data.$D$3:$D$12,B6)</f>
        <v/>
      </c>
      <c r="D6" s="24">
        <f>IFERROR(AVERAGEIF(Post_Data.$D$3:$D$12,B6,Post_Data.$F$3:$F$12),0)</f>
        <v/>
      </c>
      <c r="E6" s="6">
        <f>IFERROR(AVERAGEIF(Post_Data.$D$3:$D$12,B6,Post_Data.$O$3:$O$12),0)</f>
        <v/>
      </c>
      <c r="F6" s="6">
        <f>IFERROR(AVERAGEIF(Post_Data.$D$3:$D$12,B6,Post_Data.$P$3:$P$12),0)</f>
        <v/>
      </c>
      <c r="G6" s="24">
        <f>SUMIF(Post_Data.$D$3:$D$12,B6,Post_Data.$L$3:$L$12)</f>
        <v/>
      </c>
      <c r="H6" s="24">
        <f>SUMIF(Post_Data.$D$3:$D$12,B6,Post_Data.$M$3:$M$12)</f>
        <v/>
      </c>
      <c r="I6" s="6">
        <f>IFERROR(VLOOKUP(B6,$M$3:$N$9,2,FALSE),0)</f>
        <v/>
      </c>
      <c r="J6" s="35">
        <f>IFERROR((E6*50)+(F6*30)+(H6/10),0)</f>
        <v/>
      </c>
      <c r="K6" s="9">
        <f>IF(J6&gt;=80,"Scale","Test More")</f>
        <v/>
      </c>
      <c r="M6" s="33" t="inlineStr">
        <is>
          <t>Video</t>
        </is>
      </c>
      <c r="N6" s="34" t="n">
        <v>0.05</v>
      </c>
    </row>
    <row r="7">
      <c r="A7" s="12">
        <f>IFERROR(INDEX(Post_Data.$C$3:$C$12,MATCH(B7,Post_Data.$D$3:$D$12,0)),"")</f>
        <v/>
      </c>
      <c r="B7" s="12" t="inlineStr">
        <is>
          <t>Video</t>
        </is>
      </c>
      <c r="C7" s="12">
        <f>COUNTIF(Post_Data.$D$3:$D$12,B7)</f>
        <v/>
      </c>
      <c r="D7" s="28">
        <f>IFERROR(AVERAGEIF(Post_Data.$D$3:$D$12,B7,Post_Data.$F$3:$F$12),0)</f>
        <v/>
      </c>
      <c r="E7" s="10">
        <f>IFERROR(AVERAGEIF(Post_Data.$D$3:$D$12,B7,Post_Data.$O$3:$O$12),0)</f>
        <v/>
      </c>
      <c r="F7" s="10">
        <f>IFERROR(AVERAGEIF(Post_Data.$D$3:$D$12,B7,Post_Data.$P$3:$P$12),0)</f>
        <v/>
      </c>
      <c r="G7" s="28">
        <f>SUMIF(Post_Data.$D$3:$D$12,B7,Post_Data.$L$3:$L$12)</f>
        <v/>
      </c>
      <c r="H7" s="28">
        <f>SUMIF(Post_Data.$D$3:$D$12,B7,Post_Data.$M$3:$M$12)</f>
        <v/>
      </c>
      <c r="I7" s="10">
        <f>IFERROR(VLOOKUP(B7,$M$3:$N$9,2,FALSE),0)</f>
        <v/>
      </c>
      <c r="J7" s="36">
        <f>IFERROR((E7*50)+(F7*30)+(H7/10),0)</f>
        <v/>
      </c>
      <c r="K7" s="12">
        <f>IF(J7&gt;=80,"Scale","Test More")</f>
        <v/>
      </c>
      <c r="M7" s="30" t="inlineStr">
        <is>
          <t>Post</t>
        </is>
      </c>
      <c r="N7" s="31" t="n">
        <v>0.03</v>
      </c>
    </row>
    <row r="8">
      <c r="A8" s="9">
        <f>IFERROR(INDEX(Post_Data.$C$3:$C$12,MATCH(B8,Post_Data.$D$3:$D$12,0)),"")</f>
        <v/>
      </c>
      <c r="B8" s="9" t="inlineStr">
        <is>
          <t>Post</t>
        </is>
      </c>
      <c r="C8" s="9">
        <f>COUNTIF(Post_Data.$D$3:$D$12,B8)</f>
        <v/>
      </c>
      <c r="D8" s="24">
        <f>IFERROR(AVERAGEIF(Post_Data.$D$3:$D$12,B8,Post_Data.$F$3:$F$12),0)</f>
        <v/>
      </c>
      <c r="E8" s="6">
        <f>IFERROR(AVERAGEIF(Post_Data.$D$3:$D$12,B8,Post_Data.$O$3:$O$12),0)</f>
        <v/>
      </c>
      <c r="F8" s="6">
        <f>IFERROR(AVERAGEIF(Post_Data.$D$3:$D$12,B8,Post_Data.$P$3:$P$12),0)</f>
        <v/>
      </c>
      <c r="G8" s="24">
        <f>SUMIF(Post_Data.$D$3:$D$12,B8,Post_Data.$L$3:$L$12)</f>
        <v/>
      </c>
      <c r="H8" s="24">
        <f>SUMIF(Post_Data.$D$3:$D$12,B8,Post_Data.$M$3:$M$12)</f>
        <v/>
      </c>
      <c r="I8" s="6">
        <f>IFERROR(VLOOKUP(B8,$M$3:$N$9,2,FALSE),0)</f>
        <v/>
      </c>
      <c r="J8" s="35">
        <f>IFERROR((E8*50)+(F8*30)+(H8/10),0)</f>
        <v/>
      </c>
      <c r="K8" s="9">
        <f>IF(J8&gt;=80,"Scale","Test More")</f>
        <v/>
      </c>
      <c r="M8" s="33" t="inlineStr">
        <is>
          <t>Story</t>
        </is>
      </c>
      <c r="N8" s="34" t="n">
        <v>0.04</v>
      </c>
    </row>
    <row r="9">
      <c r="A9" s="12">
        <f>IFERROR(INDEX(Post_Data.$C$3:$C$12,MATCH(B9,Post_Data.$D$3:$D$12,0)),"")</f>
        <v/>
      </c>
      <c r="B9" s="12" t="inlineStr">
        <is>
          <t>Story</t>
        </is>
      </c>
      <c r="C9" s="12">
        <f>COUNTIF(Post_Data.$D$3:$D$12,B9)</f>
        <v/>
      </c>
      <c r="D9" s="28">
        <f>IFERROR(AVERAGEIF(Post_Data.$D$3:$D$12,B9,Post_Data.$F$3:$F$12),0)</f>
        <v/>
      </c>
      <c r="E9" s="10">
        <f>IFERROR(AVERAGEIF(Post_Data.$D$3:$D$12,B9,Post_Data.$O$3:$O$12),0)</f>
        <v/>
      </c>
      <c r="F9" s="10">
        <f>IFERROR(AVERAGEIF(Post_Data.$D$3:$D$12,B9,Post_Data.$P$3:$P$12),0)</f>
        <v/>
      </c>
      <c r="G9" s="28">
        <f>SUMIF(Post_Data.$D$3:$D$12,B9,Post_Data.$L$3:$L$12)</f>
        <v/>
      </c>
      <c r="H9" s="28">
        <f>SUMIF(Post_Data.$D$3:$D$12,B9,Post_Data.$M$3:$M$12)</f>
        <v/>
      </c>
      <c r="I9" s="10">
        <f>IFERROR(VLOOKUP(B9,$M$3:$N$9,2,FALSE),0)</f>
        <v/>
      </c>
      <c r="J9" s="36">
        <f>IFERROR((E9*50)+(F9*30)+(H9/10),0)</f>
        <v/>
      </c>
      <c r="K9" s="12">
        <f>IF(J9&gt;=80,"Scale","Test More")</f>
        <v/>
      </c>
      <c r="M9" s="30" t="inlineStr">
        <is>
          <t>Short</t>
        </is>
      </c>
      <c r="N9" s="31" t="n">
        <v>0.05</v>
      </c>
    </row>
    <row r="10">
      <c r="A10" s="9">
        <f>IFERROR(INDEX(Post_Data.$C$3:$C$12,MATCH(B10,Post_Data.$D$3:$D$12,0)),"")</f>
        <v/>
      </c>
      <c r="B10" s="9" t="inlineStr">
        <is>
          <t>Short</t>
        </is>
      </c>
      <c r="C10" s="9">
        <f>COUNTIF(Post_Data.$D$3:$D$12,B10)</f>
        <v/>
      </c>
      <c r="D10" s="24">
        <f>IFERROR(AVERAGEIF(Post_Data.$D$3:$D$12,B10,Post_Data.$F$3:$F$12),0)</f>
        <v/>
      </c>
      <c r="E10" s="6">
        <f>IFERROR(AVERAGEIF(Post_Data.$D$3:$D$12,B10,Post_Data.$O$3:$O$12),0)</f>
        <v/>
      </c>
      <c r="F10" s="6">
        <f>IFERROR(AVERAGEIF(Post_Data.$D$3:$D$12,B10,Post_Data.$P$3:$P$12),0)</f>
        <v/>
      </c>
      <c r="G10" s="24">
        <f>SUMIF(Post_Data.$D$3:$D$12,B10,Post_Data.$L$3:$L$12)</f>
        <v/>
      </c>
      <c r="H10" s="24">
        <f>SUMIF(Post_Data.$D$3:$D$12,B10,Post_Data.$M$3:$M$12)</f>
        <v/>
      </c>
      <c r="I10" s="6">
        <f>IFERROR(VLOOKUP(B10,$M$3:$N$9,2,FALSE),0)</f>
        <v/>
      </c>
      <c r="J10" s="35">
        <f>IFERROR((E10*50)+(F10*30)+(H10/10),0)</f>
        <v/>
      </c>
      <c r="K10" s="9">
        <f>IF(J10&gt;=80,"Scale","Test More")</f>
        <v/>
      </c>
    </row>
  </sheetData>
  <mergeCells count="2">
    <mergeCell ref="A1:K1"/>
    <mergeCell ref="M1:N1"/>
  </mergeCells>
  <conditionalFormatting sqref="K4:K10">
    <cfRule type="expression" priority="1" dxfId="0" stopIfTrue="1">
      <formula>K4="Scale"</formula>
    </cfRule>
    <cfRule type="expression" priority="2" dxfId="1" stopIfTrue="1">
      <formula>K4="Test More"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 ht="26" customHeight="1">
      <c r="A1" s="17" t="inlineStr">
        <is>
          <t>Social Media Analytics Template — User Guide</t>
        </is>
      </c>
    </row>
    <row r="2"/>
    <row r="3" ht="42" customHeight="1">
      <c r="A3" s="37" t="inlineStr">
        <is>
          <t>Overview</t>
        </is>
      </c>
      <c r="B3" s="38" t="inlineStr">
        <is>
          <t>This workbook helps you track and analyze social media performance across platforms (Instagram, Facebook, LinkedIn, TikTok, X, YouTube) for a US-based business or creator.</t>
        </is>
      </c>
    </row>
    <row r="4" ht="42" customHeight="1">
      <c r="A4" s="37" t="inlineStr">
        <is>
          <t>Post_Data sheet</t>
        </is>
      </c>
      <c r="B4" s="38" t="inlineStr">
        <is>
          <t>Enter one row per published post: date, platform, content theme, post type, post ID, and raw metrics (Impressions, Reach, Likes, Comments, Shares, Saves, Clicks, Followers Gained, Spend). Cells shaded pale yellow are meant for manual entry.</t>
        </is>
      </c>
    </row>
    <row r="5" ht="42" customHeight="1">
      <c r="A5" s="37" t="inlineStr">
        <is>
          <t>Formula columns - do not overwrite</t>
        </is>
      </c>
      <c r="B5" s="38" t="inlineStr">
        <is>
          <t>Engagement Rate, CTR, Cost per Click, and Performance Flag are calculated automatically. Overwriting these cells will break the calculations for that row.</t>
        </is>
      </c>
    </row>
    <row r="6" ht="42" customHeight="1">
      <c r="A6" s="37" t="inlineStr">
        <is>
          <t>Engagement Rate</t>
        </is>
      </c>
      <c r="B6" s="38" t="inlineStr">
        <is>
          <t>Calculated as (Likes + Comments + Shares + Saves) / Impressions. A higher rate means your content resonates more with the people who saw it.</t>
        </is>
      </c>
    </row>
    <row r="7" ht="42" customHeight="1">
      <c r="A7" s="37" t="inlineStr">
        <is>
          <t>CTR (Click-Through Rate)</t>
        </is>
      </c>
      <c r="B7" s="38" t="inlineStr">
        <is>
          <t>Calculated as Clicks / Impressions. Indicates how effectively a post drives traffic to a link or landing page.</t>
        </is>
      </c>
    </row>
    <row r="8" ht="42" customHeight="1">
      <c r="A8" s="37" t="inlineStr">
        <is>
          <t>Cost per Click (CPC)</t>
        </is>
      </c>
      <c r="B8" s="38" t="inlineStr">
        <is>
          <t>Calculated as Spend / Clicks. Lower CPC generally means more cost-efficient paid or boosted content.</t>
        </is>
      </c>
    </row>
    <row r="9" ht="42" customHeight="1">
      <c r="A9" s="37" t="inlineStr">
        <is>
          <t>Platform_Summary sheet</t>
        </is>
      </c>
      <c r="B9" s="38" t="inlineStr">
        <is>
          <t>Aggregates totals and averages by platform using SUMIF, COUNTIF, and AVERAGEIF formulas. Includes a KPI block and charts comparing platforms.</t>
        </is>
      </c>
    </row>
    <row r="10" ht="42" customHeight="1">
      <c r="A10" s="37" t="inlineStr">
        <is>
          <t>Content_Insights sheet</t>
        </is>
      </c>
      <c r="B10" s="38" t="inlineStr">
        <is>
          <t>Groups results by post type, calculates a Performance Score, and recommends whether to Scale or Test More content of that type. Includes benchmark targets and charts.</t>
        </is>
      </c>
    </row>
    <row r="11" ht="42" customHeight="1">
      <c r="A11" s="37" t="inlineStr">
        <is>
          <t>Recommended update cadence</t>
        </is>
      </c>
      <c r="B11" s="38" t="inlineStr">
        <is>
          <t>Update Post_Data weekly (or after each campaign) for the most accurate trend charts and summary figures. Review Platform_Summary and Content_Insights monthly.</t>
        </is>
      </c>
    </row>
    <row r="12" ht="42" customHeight="1">
      <c r="A12" s="37" t="inlineStr">
        <is>
          <t>Formatting guidance</t>
        </is>
      </c>
      <c r="B12" s="38" t="inlineStr">
        <is>
          <t>Dates use MM/DD/YYYY format. Currency values are in USD ($1,234.56). Rates such as Engagement Rate and CTR are shown as percentages (e.g. 4.25%).</t>
        </is>
      </c>
    </row>
    <row r="13" ht="42" customHeight="1">
      <c r="A13" s="37" t="inlineStr">
        <is>
          <t>Data validation</t>
        </is>
      </c>
      <c r="B13" s="38" t="inlineStr">
        <is>
          <t>The Platform column in Post_Data uses a dropdown list to keep platform names consistent, which ensures SUMIF/COUNTIF formulas match correctly.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2026-07-14T03:38:48Z</dcterms:created>
  <dcterms:modified xmlns:dcterms="http://purl.org/dc/terms/" xmlns:xsi="http://www.w3.org/2001/XMLSchema-instance" xsi:type="dcterms:W3CDTF">2026-07-14T03:38:48Z</dcterms:modified>
</cp:coreProperties>
</file>